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 activeTab="2"/>
  </bookViews>
  <sheets>
    <sheet name="Sheet1" sheetId="1" r:id="rId1"/>
    <sheet name="Sheet1 (2)" sheetId="4" r:id="rId2"/>
    <sheet name="Sheet2" sheetId="2" r:id="rId3"/>
    <sheet name="Sheet3" sheetId="3" r:id="rId4"/>
    <sheet name="Sheet3 (2)" sheetId="5" r:id="rId5"/>
  </sheets>
  <calcPr calcId="144525"/>
</workbook>
</file>

<file path=xl/calcChain.xml><?xml version="1.0" encoding="utf-8"?>
<calcChain xmlns="http://schemas.openxmlformats.org/spreadsheetml/2006/main">
  <c r="G27" i="5" l="1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M13" i="3"/>
  <c r="K13" i="3"/>
  <c r="M12" i="3"/>
  <c r="K12" i="3"/>
  <c r="M11" i="3"/>
  <c r="K11" i="3"/>
  <c r="M10" i="3"/>
  <c r="K10" i="3"/>
  <c r="M9" i="3"/>
  <c r="K9" i="3"/>
  <c r="M8" i="3"/>
  <c r="K8" i="3"/>
  <c r="M7" i="3"/>
  <c r="K7" i="3"/>
  <c r="M6" i="3"/>
  <c r="K6" i="3"/>
  <c r="M5" i="3"/>
  <c r="K5" i="3"/>
  <c r="M4" i="3"/>
  <c r="K4" i="3"/>
  <c r="G25" i="2" l="1"/>
  <c r="L40" i="2"/>
  <c r="J41" i="2"/>
  <c r="J42" i="2"/>
  <c r="J43" i="2"/>
  <c r="J44" i="2"/>
  <c r="J45" i="2"/>
  <c r="J46" i="2"/>
  <c r="J47" i="2"/>
  <c r="J48" i="2"/>
  <c r="J49" i="2"/>
  <c r="J40" i="2"/>
  <c r="D41" i="2"/>
  <c r="D42" i="2"/>
  <c r="D43" i="2"/>
  <c r="D44" i="2"/>
  <c r="D45" i="2"/>
  <c r="D46" i="2"/>
  <c r="D47" i="2"/>
  <c r="D48" i="2"/>
  <c r="D49" i="2"/>
  <c r="D40" i="2"/>
  <c r="I25" i="2"/>
  <c r="E26" i="2"/>
  <c r="E27" i="2"/>
  <c r="E28" i="2"/>
  <c r="E29" i="2"/>
  <c r="E30" i="2"/>
  <c r="E31" i="2"/>
  <c r="E32" i="2"/>
  <c r="E33" i="2"/>
  <c r="E34" i="2"/>
  <c r="E25" i="2"/>
  <c r="N9" i="2"/>
  <c r="N8" i="2"/>
  <c r="N10" i="2"/>
  <c r="N11" i="2"/>
  <c r="N12" i="2"/>
  <c r="N13" i="2"/>
  <c r="N14" i="2"/>
  <c r="N15" i="2"/>
  <c r="N16" i="2"/>
  <c r="N7" i="2"/>
  <c r="C25" i="2"/>
  <c r="J55" i="4" l="1"/>
  <c r="I55" i="4"/>
  <c r="E55" i="4"/>
  <c r="D55" i="4"/>
  <c r="C55" i="4"/>
  <c r="J54" i="4"/>
  <c r="I54" i="4"/>
  <c r="E54" i="4"/>
  <c r="D54" i="4"/>
  <c r="C54" i="4"/>
  <c r="J53" i="4"/>
  <c r="I53" i="4"/>
  <c r="E53" i="4"/>
  <c r="D53" i="4"/>
  <c r="C53" i="4"/>
  <c r="J52" i="4"/>
  <c r="I52" i="4"/>
  <c r="E52" i="4"/>
  <c r="D52" i="4"/>
  <c r="C52" i="4"/>
  <c r="J51" i="4"/>
  <c r="I51" i="4"/>
  <c r="E51" i="4"/>
  <c r="D51" i="4"/>
  <c r="C51" i="4"/>
  <c r="J50" i="4"/>
  <c r="I50" i="4"/>
  <c r="E50" i="4"/>
  <c r="D50" i="4"/>
  <c r="C50" i="4"/>
  <c r="J49" i="4"/>
  <c r="I49" i="4"/>
  <c r="E49" i="4"/>
  <c r="D49" i="4"/>
  <c r="C49" i="4"/>
  <c r="J48" i="4"/>
  <c r="I48" i="4"/>
  <c r="E48" i="4"/>
  <c r="D48" i="4"/>
  <c r="C48" i="4"/>
  <c r="J47" i="4"/>
  <c r="I47" i="4"/>
  <c r="E47" i="4"/>
  <c r="D47" i="4"/>
  <c r="C47" i="4"/>
  <c r="J46" i="4"/>
  <c r="I46" i="4"/>
  <c r="E46" i="4"/>
  <c r="D46" i="4"/>
  <c r="C46" i="4"/>
  <c r="J45" i="4"/>
  <c r="I45" i="4"/>
  <c r="E45" i="4"/>
  <c r="D45" i="4"/>
  <c r="C45" i="4"/>
  <c r="J44" i="4"/>
  <c r="I44" i="4"/>
  <c r="E44" i="4"/>
  <c r="D44" i="4"/>
  <c r="C44" i="4"/>
  <c r="J43" i="4"/>
  <c r="I43" i="4"/>
  <c r="E43" i="4"/>
  <c r="D43" i="4"/>
  <c r="C43" i="4"/>
  <c r="J37" i="4"/>
  <c r="I37" i="4"/>
  <c r="H37" i="4"/>
  <c r="K37" i="4" s="1"/>
  <c r="E37" i="4"/>
  <c r="D37" i="4"/>
  <c r="J36" i="4"/>
  <c r="I36" i="4"/>
  <c r="H36" i="4"/>
  <c r="K36" i="4" s="1"/>
  <c r="E36" i="4"/>
  <c r="D36" i="4"/>
  <c r="J35" i="4"/>
  <c r="I35" i="4"/>
  <c r="H35" i="4"/>
  <c r="E35" i="4"/>
  <c r="D35" i="4"/>
  <c r="J34" i="4"/>
  <c r="I34" i="4"/>
  <c r="H34" i="4"/>
  <c r="E34" i="4"/>
  <c r="D34" i="4"/>
  <c r="J33" i="4"/>
  <c r="I33" i="4"/>
  <c r="H33" i="4"/>
  <c r="K33" i="4" s="1"/>
  <c r="E33" i="4"/>
  <c r="D33" i="4"/>
  <c r="J32" i="4"/>
  <c r="I32" i="4"/>
  <c r="H32" i="4"/>
  <c r="K32" i="4" s="1"/>
  <c r="E32" i="4"/>
  <c r="D32" i="4"/>
  <c r="J31" i="4"/>
  <c r="I31" i="4"/>
  <c r="H31" i="4"/>
  <c r="E31" i="4"/>
  <c r="D31" i="4"/>
  <c r="J30" i="4"/>
  <c r="I30" i="4"/>
  <c r="H30" i="4"/>
  <c r="E30" i="4"/>
  <c r="D30" i="4"/>
  <c r="J29" i="4"/>
  <c r="I29" i="4"/>
  <c r="H29" i="4"/>
  <c r="K29" i="4" s="1"/>
  <c r="E29" i="4"/>
  <c r="D29" i="4"/>
  <c r="J28" i="4"/>
  <c r="I28" i="4"/>
  <c r="H28" i="4"/>
  <c r="K28" i="4" s="1"/>
  <c r="E28" i="4"/>
  <c r="D28" i="4"/>
  <c r="J27" i="4"/>
  <c r="I27" i="4"/>
  <c r="H27" i="4"/>
  <c r="E27" i="4"/>
  <c r="D27" i="4"/>
  <c r="J26" i="4"/>
  <c r="H26" i="4"/>
  <c r="D26" i="4"/>
  <c r="J25" i="4"/>
  <c r="H25" i="4"/>
  <c r="D25" i="4"/>
  <c r="K16" i="4"/>
  <c r="B55" i="4" s="1"/>
  <c r="F55" i="4" s="1"/>
  <c r="K15" i="4"/>
  <c r="H54" i="4" s="1"/>
  <c r="K54" i="4" s="1"/>
  <c r="K14" i="4"/>
  <c r="H53" i="4" s="1"/>
  <c r="K53" i="4" s="1"/>
  <c r="K13" i="4"/>
  <c r="H52" i="4" s="1"/>
  <c r="K52" i="4" s="1"/>
  <c r="K12" i="4"/>
  <c r="H51" i="4" s="1"/>
  <c r="K51" i="4" s="1"/>
  <c r="K11" i="4"/>
  <c r="H50" i="4" s="1"/>
  <c r="K50" i="4" s="1"/>
  <c r="K10" i="4"/>
  <c r="H49" i="4" s="1"/>
  <c r="K49" i="4" s="1"/>
  <c r="K9" i="4"/>
  <c r="H48" i="4" s="1"/>
  <c r="K48" i="4" s="1"/>
  <c r="K8" i="4"/>
  <c r="H47" i="4" s="1"/>
  <c r="K47" i="4" s="1"/>
  <c r="K7" i="4"/>
  <c r="H46" i="4" s="1"/>
  <c r="K46" i="4" s="1"/>
  <c r="K6" i="4"/>
  <c r="H45" i="4" s="1"/>
  <c r="K45" i="4" s="1"/>
  <c r="K5" i="4"/>
  <c r="B26" i="4" s="1"/>
  <c r="E5" i="4"/>
  <c r="I26" i="4" s="1"/>
  <c r="K4" i="4"/>
  <c r="B43" i="4" s="1"/>
  <c r="F43" i="4" s="1"/>
  <c r="E4" i="4"/>
  <c r="I25" i="4" s="1"/>
  <c r="E25" i="4" l="1"/>
  <c r="E26" i="4"/>
  <c r="K27" i="4"/>
  <c r="B29" i="4"/>
  <c r="F29" i="4" s="1"/>
  <c r="K30" i="4"/>
  <c r="K31" i="4"/>
  <c r="B33" i="4"/>
  <c r="F33" i="4" s="1"/>
  <c r="K34" i="4"/>
  <c r="K35" i="4"/>
  <c r="B37" i="4"/>
  <c r="F37" i="4" s="1"/>
  <c r="B45" i="4"/>
  <c r="F45" i="4" s="1"/>
  <c r="B49" i="4"/>
  <c r="F49" i="4" s="1"/>
  <c r="B53" i="4"/>
  <c r="F53" i="4" s="1"/>
  <c r="F26" i="4"/>
  <c r="K25" i="4"/>
  <c r="K26" i="4"/>
  <c r="B27" i="4"/>
  <c r="F27" i="4" s="1"/>
  <c r="B31" i="4"/>
  <c r="F31" i="4" s="1"/>
  <c r="B35" i="4"/>
  <c r="F35" i="4" s="1"/>
  <c r="B47" i="4"/>
  <c r="F47" i="4" s="1"/>
  <c r="B51" i="4"/>
  <c r="F51" i="4" s="1"/>
  <c r="B25" i="4"/>
  <c r="F25" i="4" s="1"/>
  <c r="B30" i="4"/>
  <c r="F30" i="4" s="1"/>
  <c r="B32" i="4"/>
  <c r="F32" i="4" s="1"/>
  <c r="B34" i="4"/>
  <c r="F34" i="4" s="1"/>
  <c r="H44" i="4"/>
  <c r="K44" i="4" s="1"/>
  <c r="H43" i="4"/>
  <c r="K43" i="4" s="1"/>
  <c r="B44" i="4"/>
  <c r="F44" i="4" s="1"/>
  <c r="B46" i="4"/>
  <c r="F46" i="4" s="1"/>
  <c r="B48" i="4"/>
  <c r="F48" i="4" s="1"/>
  <c r="B50" i="4"/>
  <c r="F50" i="4" s="1"/>
  <c r="B52" i="4"/>
  <c r="F52" i="4" s="1"/>
  <c r="B54" i="4"/>
  <c r="F54" i="4" s="1"/>
  <c r="H55" i="4"/>
  <c r="K55" i="4" s="1"/>
  <c r="B28" i="4"/>
  <c r="F28" i="4" s="1"/>
  <c r="B36" i="4"/>
  <c r="F36" i="4" s="1"/>
  <c r="L41" i="2"/>
  <c r="L42" i="2"/>
  <c r="L43" i="2"/>
  <c r="L44" i="2"/>
  <c r="L45" i="2"/>
  <c r="L46" i="2"/>
  <c r="L47" i="2"/>
  <c r="L48" i="2"/>
  <c r="L49" i="2"/>
  <c r="L6" i="2" l="1"/>
  <c r="L35" i="2"/>
  <c r="L36" i="2"/>
  <c r="K49" i="2" l="1"/>
  <c r="F49" i="2"/>
  <c r="E49" i="2"/>
  <c r="K48" i="2"/>
  <c r="F48" i="2"/>
  <c r="E48" i="2"/>
  <c r="K47" i="2"/>
  <c r="F47" i="2"/>
  <c r="E47" i="2"/>
  <c r="K46" i="2"/>
  <c r="F46" i="2"/>
  <c r="E46" i="2"/>
  <c r="K45" i="2"/>
  <c r="F45" i="2"/>
  <c r="E45" i="2"/>
  <c r="K44" i="2"/>
  <c r="F44" i="2"/>
  <c r="E44" i="2"/>
  <c r="K43" i="2"/>
  <c r="F43" i="2"/>
  <c r="E43" i="2"/>
  <c r="K42" i="2"/>
  <c r="F42" i="2"/>
  <c r="E42" i="2"/>
  <c r="K41" i="2"/>
  <c r="F41" i="2"/>
  <c r="E41" i="2"/>
  <c r="K40" i="2"/>
  <c r="F40" i="2"/>
  <c r="E40" i="2"/>
  <c r="K34" i="2"/>
  <c r="J34" i="2"/>
  <c r="I34" i="2"/>
  <c r="F34" i="2"/>
  <c r="K33" i="2"/>
  <c r="J33" i="2"/>
  <c r="I33" i="2"/>
  <c r="F33" i="2"/>
  <c r="K32" i="2"/>
  <c r="J32" i="2"/>
  <c r="I32" i="2"/>
  <c r="F32" i="2"/>
  <c r="K31" i="2"/>
  <c r="J31" i="2"/>
  <c r="I31" i="2"/>
  <c r="F31" i="2"/>
  <c r="K30" i="2"/>
  <c r="J30" i="2"/>
  <c r="I30" i="2"/>
  <c r="F30" i="2"/>
  <c r="K29" i="2"/>
  <c r="J29" i="2"/>
  <c r="I29" i="2"/>
  <c r="F29" i="2"/>
  <c r="K28" i="2"/>
  <c r="J28" i="2"/>
  <c r="I28" i="2"/>
  <c r="F28" i="2"/>
  <c r="K27" i="2"/>
  <c r="J27" i="2"/>
  <c r="I27" i="2"/>
  <c r="F27" i="2"/>
  <c r="K26" i="2"/>
  <c r="J26" i="2"/>
  <c r="I26" i="2"/>
  <c r="F26" i="2"/>
  <c r="K25" i="2"/>
  <c r="J25" i="2"/>
  <c r="F25" i="2"/>
  <c r="L16" i="2"/>
  <c r="L15" i="2"/>
  <c r="I48" i="2" s="1"/>
  <c r="L14" i="2"/>
  <c r="L13" i="2"/>
  <c r="I46" i="2" s="1"/>
  <c r="L12" i="2"/>
  <c r="L11" i="2"/>
  <c r="I44" i="2" s="1"/>
  <c r="L10" i="2"/>
  <c r="L9" i="2"/>
  <c r="I42" i="2" s="1"/>
  <c r="L8" i="2"/>
  <c r="L7" i="2"/>
  <c r="I40" i="2" s="1"/>
  <c r="L5" i="2"/>
  <c r="F5" i="2"/>
  <c r="L4" i="2"/>
  <c r="F4" i="2"/>
  <c r="L26" i="2" l="1"/>
  <c r="L28" i="2"/>
  <c r="L30" i="2"/>
  <c r="L32" i="2"/>
  <c r="L34" i="2"/>
  <c r="C42" i="2"/>
  <c r="G42" i="2" s="1"/>
  <c r="C46" i="2"/>
  <c r="G46" i="2" s="1"/>
  <c r="L25" i="2"/>
  <c r="L27" i="2"/>
  <c r="L29" i="2"/>
  <c r="L31" i="2"/>
  <c r="L33" i="2"/>
  <c r="C40" i="2"/>
  <c r="G40" i="2" s="1"/>
  <c r="C44" i="2"/>
  <c r="G44" i="2" s="1"/>
  <c r="C48" i="2"/>
  <c r="G48" i="2" s="1"/>
  <c r="C41" i="2"/>
  <c r="G41" i="2" s="1"/>
  <c r="C26" i="2"/>
  <c r="G26" i="2" s="1"/>
  <c r="I41" i="2"/>
  <c r="C43" i="2"/>
  <c r="G43" i="2" s="1"/>
  <c r="C28" i="2"/>
  <c r="G28" i="2" s="1"/>
  <c r="I43" i="2"/>
  <c r="C45" i="2"/>
  <c r="G45" i="2" s="1"/>
  <c r="C30" i="2"/>
  <c r="G30" i="2" s="1"/>
  <c r="I45" i="2"/>
  <c r="C49" i="2"/>
  <c r="G49" i="2" s="1"/>
  <c r="C34" i="2"/>
  <c r="G34" i="2" s="1"/>
  <c r="I49" i="2"/>
  <c r="C47" i="2"/>
  <c r="G47" i="2" s="1"/>
  <c r="C32" i="2"/>
  <c r="G32" i="2" s="1"/>
  <c r="I47" i="2"/>
  <c r="C27" i="2"/>
  <c r="G27" i="2" s="1"/>
  <c r="C29" i="2"/>
  <c r="G29" i="2" s="1"/>
  <c r="C31" i="2"/>
  <c r="G31" i="2" s="1"/>
  <c r="C33" i="2"/>
  <c r="G33" i="2" s="1"/>
  <c r="H50" i="2" l="1"/>
  <c r="M50" i="2"/>
  <c r="M35" i="2"/>
  <c r="L50" i="2"/>
  <c r="L51" i="2" s="1"/>
  <c r="G50" i="2"/>
  <c r="G51" i="2" s="1"/>
  <c r="G35" i="2"/>
  <c r="G36" i="2" s="1"/>
  <c r="H35" i="2"/>
  <c r="I25" i="1"/>
  <c r="K55" i="1" l="1"/>
  <c r="J55" i="1"/>
  <c r="F55" i="1"/>
  <c r="E55" i="1"/>
  <c r="D55" i="1"/>
  <c r="K54" i="1"/>
  <c r="J54" i="1"/>
  <c r="F54" i="1"/>
  <c r="E54" i="1"/>
  <c r="D54" i="1"/>
  <c r="K53" i="1"/>
  <c r="J53" i="1"/>
  <c r="F53" i="1"/>
  <c r="E53" i="1"/>
  <c r="D53" i="1"/>
  <c r="K52" i="1"/>
  <c r="J52" i="1"/>
  <c r="F52" i="1"/>
  <c r="E52" i="1"/>
  <c r="D52" i="1"/>
  <c r="K51" i="1"/>
  <c r="J51" i="1"/>
  <c r="F51" i="1"/>
  <c r="E51" i="1"/>
  <c r="D51" i="1"/>
  <c r="K50" i="1"/>
  <c r="J50" i="1"/>
  <c r="F50" i="1"/>
  <c r="E50" i="1"/>
  <c r="D50" i="1"/>
  <c r="K49" i="1"/>
  <c r="J49" i="1"/>
  <c r="F49" i="1"/>
  <c r="E49" i="1"/>
  <c r="D49" i="1"/>
  <c r="K48" i="1"/>
  <c r="J48" i="1"/>
  <c r="F48" i="1"/>
  <c r="E48" i="1"/>
  <c r="D48" i="1"/>
  <c r="K47" i="1"/>
  <c r="J47" i="1"/>
  <c r="F47" i="1"/>
  <c r="E47" i="1"/>
  <c r="D47" i="1"/>
  <c r="K46" i="1"/>
  <c r="J46" i="1"/>
  <c r="F46" i="1"/>
  <c r="E46" i="1"/>
  <c r="D46" i="1"/>
  <c r="K45" i="1"/>
  <c r="J45" i="1"/>
  <c r="F45" i="1"/>
  <c r="E45" i="1"/>
  <c r="D45" i="1"/>
  <c r="K44" i="1"/>
  <c r="J44" i="1"/>
  <c r="F44" i="1"/>
  <c r="E44" i="1"/>
  <c r="D44" i="1"/>
  <c r="K43" i="1"/>
  <c r="J43" i="1"/>
  <c r="F43" i="1"/>
  <c r="E43" i="1"/>
  <c r="D43" i="1"/>
  <c r="K37" i="1"/>
  <c r="J37" i="1"/>
  <c r="I37" i="1"/>
  <c r="L37" i="1" s="1"/>
  <c r="F37" i="1"/>
  <c r="E37" i="1"/>
  <c r="K36" i="1"/>
  <c r="J36" i="1"/>
  <c r="I36" i="1"/>
  <c r="L36" i="1" s="1"/>
  <c r="F36" i="1"/>
  <c r="E36" i="1"/>
  <c r="K35" i="1"/>
  <c r="J35" i="1"/>
  <c r="I35" i="1"/>
  <c r="F35" i="1"/>
  <c r="E35" i="1"/>
  <c r="K34" i="1"/>
  <c r="J34" i="1"/>
  <c r="I34" i="1"/>
  <c r="F34" i="1"/>
  <c r="E34" i="1"/>
  <c r="K33" i="1"/>
  <c r="J33" i="1"/>
  <c r="I33" i="1"/>
  <c r="L33" i="1" s="1"/>
  <c r="F33" i="1"/>
  <c r="E33" i="1"/>
  <c r="K32" i="1"/>
  <c r="J32" i="1"/>
  <c r="I32" i="1"/>
  <c r="L32" i="1" s="1"/>
  <c r="F32" i="1"/>
  <c r="E32" i="1"/>
  <c r="K31" i="1"/>
  <c r="J31" i="1"/>
  <c r="I31" i="1"/>
  <c r="F31" i="1"/>
  <c r="E31" i="1"/>
  <c r="K30" i="1"/>
  <c r="J30" i="1"/>
  <c r="I30" i="1"/>
  <c r="F30" i="1"/>
  <c r="E30" i="1"/>
  <c r="K29" i="1"/>
  <c r="J29" i="1"/>
  <c r="I29" i="1"/>
  <c r="L29" i="1" s="1"/>
  <c r="F29" i="1"/>
  <c r="E29" i="1"/>
  <c r="K28" i="1"/>
  <c r="J28" i="1"/>
  <c r="I28" i="1"/>
  <c r="L28" i="1" s="1"/>
  <c r="F28" i="1"/>
  <c r="E28" i="1"/>
  <c r="K27" i="1"/>
  <c r="J27" i="1"/>
  <c r="I27" i="1"/>
  <c r="F27" i="1"/>
  <c r="E27" i="1"/>
  <c r="K26" i="1"/>
  <c r="I26" i="1"/>
  <c r="E26" i="1"/>
  <c r="K25" i="1"/>
  <c r="E25" i="1"/>
  <c r="L16" i="1"/>
  <c r="C55" i="1" s="1"/>
  <c r="G55" i="1" s="1"/>
  <c r="L15" i="1"/>
  <c r="I54" i="1" s="1"/>
  <c r="L14" i="1"/>
  <c r="C53" i="1" s="1"/>
  <c r="G53" i="1" s="1"/>
  <c r="L13" i="1"/>
  <c r="I52" i="1" s="1"/>
  <c r="L12" i="1"/>
  <c r="C51" i="1" s="1"/>
  <c r="G51" i="1" s="1"/>
  <c r="L11" i="1"/>
  <c r="I50" i="1" s="1"/>
  <c r="L10" i="1"/>
  <c r="C49" i="1" s="1"/>
  <c r="G49" i="1" s="1"/>
  <c r="L9" i="1"/>
  <c r="I48" i="1" s="1"/>
  <c r="L8" i="1"/>
  <c r="C47" i="1" s="1"/>
  <c r="G47" i="1" s="1"/>
  <c r="L7" i="1"/>
  <c r="I46" i="1" s="1"/>
  <c r="L6" i="1"/>
  <c r="C45" i="1" s="1"/>
  <c r="G45" i="1" s="1"/>
  <c r="L5" i="1"/>
  <c r="I44" i="1" s="1"/>
  <c r="F5" i="1"/>
  <c r="J26" i="1" s="1"/>
  <c r="L4" i="1"/>
  <c r="C43" i="1" s="1"/>
  <c r="F4" i="1"/>
  <c r="J25" i="1" s="1"/>
  <c r="L25" i="1" s="1"/>
  <c r="F25" i="1" l="1"/>
  <c r="C27" i="1"/>
  <c r="G27" i="1" s="1"/>
  <c r="C31" i="1"/>
  <c r="G31" i="1" s="1"/>
  <c r="C35" i="1"/>
  <c r="G35" i="1" s="1"/>
  <c r="G43" i="1"/>
  <c r="L44" i="1"/>
  <c r="L46" i="1"/>
  <c r="L48" i="1"/>
  <c r="L50" i="1"/>
  <c r="L52" i="1"/>
  <c r="L54" i="1"/>
  <c r="F26" i="1"/>
  <c r="L27" i="1"/>
  <c r="C29" i="1"/>
  <c r="G29" i="1" s="1"/>
  <c r="L30" i="1"/>
  <c r="L31" i="1"/>
  <c r="C33" i="1"/>
  <c r="G33" i="1" s="1"/>
  <c r="L34" i="1"/>
  <c r="L35" i="1"/>
  <c r="C37" i="1"/>
  <c r="G37" i="1" s="1"/>
  <c r="L26" i="1"/>
  <c r="C28" i="1"/>
  <c r="G28" i="1" s="1"/>
  <c r="C30" i="1"/>
  <c r="G30" i="1" s="1"/>
  <c r="I43" i="1"/>
  <c r="L43" i="1" s="1"/>
  <c r="C44" i="1"/>
  <c r="G44" i="1" s="1"/>
  <c r="I45" i="1"/>
  <c r="L45" i="1" s="1"/>
  <c r="C46" i="1"/>
  <c r="G46" i="1" s="1"/>
  <c r="I47" i="1"/>
  <c r="L47" i="1" s="1"/>
  <c r="C48" i="1"/>
  <c r="G48" i="1" s="1"/>
  <c r="I49" i="1"/>
  <c r="L49" i="1" s="1"/>
  <c r="C50" i="1"/>
  <c r="G50" i="1" s="1"/>
  <c r="I51" i="1"/>
  <c r="L51" i="1" s="1"/>
  <c r="C52" i="1"/>
  <c r="G52" i="1" s="1"/>
  <c r="I53" i="1"/>
  <c r="L53" i="1" s="1"/>
  <c r="C54" i="1"/>
  <c r="G54" i="1" s="1"/>
  <c r="I55" i="1"/>
  <c r="L55" i="1" s="1"/>
  <c r="C25" i="1"/>
  <c r="G25" i="1" s="1"/>
  <c r="C26" i="1"/>
  <c r="G26" i="1" s="1"/>
  <c r="C32" i="1"/>
  <c r="G32" i="1" s="1"/>
  <c r="C34" i="1"/>
  <c r="G34" i="1" s="1"/>
  <c r="C36" i="1"/>
  <c r="G36" i="1" s="1"/>
</calcChain>
</file>

<file path=xl/sharedStrings.xml><?xml version="1.0" encoding="utf-8"?>
<sst xmlns="http://schemas.openxmlformats.org/spreadsheetml/2006/main" count="135" uniqueCount="26">
  <si>
    <t>TAHUN</t>
  </si>
  <si>
    <t>ASET LANCAR</t>
  </si>
  <si>
    <t>TOTAL ASET</t>
  </si>
  <si>
    <t>HUTANG LANCAR</t>
  </si>
  <si>
    <t>TOTAL HUTANG</t>
  </si>
  <si>
    <t>MODAL</t>
  </si>
  <si>
    <t>PENJUALAN</t>
  </si>
  <si>
    <t>LABA USAHA</t>
  </si>
  <si>
    <t>LABA SEBELUM PAJAK</t>
  </si>
  <si>
    <t>WORKING CAPITAL</t>
  </si>
  <si>
    <t>ALTMAN Z-SCORE</t>
  </si>
  <si>
    <t>ZMIJEWSKI</t>
  </si>
  <si>
    <t>X1</t>
  </si>
  <si>
    <t>X2</t>
  </si>
  <si>
    <t>X3</t>
  </si>
  <si>
    <t>X4</t>
  </si>
  <si>
    <t>SPRINGATE</t>
  </si>
  <si>
    <t>GROVER</t>
  </si>
  <si>
    <t>ROA</t>
  </si>
  <si>
    <t>TABEL PENOLONG (Dalam Ribuan Rupiah)</t>
  </si>
  <si>
    <t>LABA BERSIH</t>
  </si>
  <si>
    <t>NILAI SCORE</t>
  </si>
  <si>
    <t>paling akurasi</t>
  </si>
  <si>
    <t>EBIT</t>
  </si>
  <si>
    <t>BEBAN BUNGA DAN KEU</t>
  </si>
  <si>
    <t>TABEL PENOLONG (Dalam Rupiah)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</si>
</sst>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(* #,##0.0000_);_(* \(#,##0.0000\);_(* &quot;-&quot;??_);_(@_)"/>
    <numFmt numFmtId="165" formatCode="_(* #,##0.0000_);_(* \(#,##0.0000\);_(* &quot;-&quot;_);_(@_)"/>
    <numFmt numFmtId="166" formatCode="_(* #,##0.0000_);_(* \(#,##0.0000\);_(* &quot;-&quot;????_);_(@_)"/>
    <numFmt numFmtId="167" formatCode="_(* #,##0.000_);_(* \(#,##0.00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/>
    <xf numFmtId="0" fontId="0" fillId="0" borderId="1" xfId="1" applyNumberFormat="1" applyFont="1" applyBorder="1" applyAlignment="1">
      <alignment horizontal="center" vertical="center"/>
    </xf>
    <xf numFmtId="41" fontId="0" fillId="0" borderId="1" xfId="1" applyNumberFormat="1" applyFont="1" applyBorder="1"/>
    <xf numFmtId="41" fontId="0" fillId="0" borderId="0" xfId="1" applyNumberFormat="1" applyFont="1"/>
    <xf numFmtId="41" fontId="0" fillId="0" borderId="1" xfId="0" applyNumberFormat="1" applyBorder="1"/>
    <xf numFmtId="164" fontId="0" fillId="0" borderId="1" xfId="0" applyNumberFormat="1" applyBorder="1"/>
    <xf numFmtId="164" fontId="0" fillId="0" borderId="0" xfId="0" applyNumberFormat="1"/>
    <xf numFmtId="165" fontId="0" fillId="0" borderId="0" xfId="0" applyNumberFormat="1"/>
    <xf numFmtId="166" fontId="0" fillId="0" borderId="1" xfId="0" applyNumberFormat="1" applyBorder="1"/>
    <xf numFmtId="166" fontId="0" fillId="0" borderId="0" xfId="0" applyNumberFormat="1"/>
    <xf numFmtId="164" fontId="0" fillId="0" borderId="7" xfId="0" applyNumberFormat="1" applyBorder="1"/>
    <xf numFmtId="164" fontId="0" fillId="0" borderId="8" xfId="0" applyNumberFormat="1" applyBorder="1"/>
    <xf numFmtId="41" fontId="0" fillId="0" borderId="1" xfId="0" applyNumberFormat="1" applyBorder="1" applyAlignment="1">
      <alignment horizontal="center" vertical="center"/>
    </xf>
    <xf numFmtId="167" fontId="0" fillId="0" borderId="0" xfId="0" applyNumberFormat="1"/>
    <xf numFmtId="43" fontId="0" fillId="0" borderId="0" xfId="0" applyNumberFormat="1"/>
    <xf numFmtId="41" fontId="3" fillId="0" borderId="1" xfId="0" applyNumberFormat="1" applyFont="1" applyBorder="1" applyAlignment="1">
      <alignment horizontal="center" vertical="center"/>
    </xf>
    <xf numFmtId="41" fontId="3" fillId="0" borderId="0" xfId="0" applyNumberFormat="1" applyFont="1"/>
    <xf numFmtId="0" fontId="3" fillId="0" borderId="1" xfId="1" applyNumberFormat="1" applyFont="1" applyBorder="1" applyAlignment="1">
      <alignment horizontal="center" vertical="center"/>
    </xf>
    <xf numFmtId="41" fontId="3" fillId="0" borderId="1" xfId="1" applyNumberFormat="1" applyFont="1" applyBorder="1"/>
    <xf numFmtId="41" fontId="3" fillId="0" borderId="0" xfId="1" applyNumberFormat="1" applyFont="1"/>
    <xf numFmtId="41" fontId="3" fillId="0" borderId="1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7" xfId="0" applyNumberFormat="1" applyFont="1" applyBorder="1"/>
    <xf numFmtId="164" fontId="3" fillId="0" borderId="8" xfId="0" applyNumberFormat="1" applyFont="1" applyBorder="1"/>
    <xf numFmtId="165" fontId="3" fillId="0" borderId="0" xfId="0" applyNumberFormat="1" applyFont="1"/>
    <xf numFmtId="167" fontId="3" fillId="0" borderId="0" xfId="0" applyNumberFormat="1" applyFont="1"/>
    <xf numFmtId="166" fontId="3" fillId="0" borderId="0" xfId="0" applyNumberFormat="1" applyFont="1"/>
    <xf numFmtId="166" fontId="3" fillId="0" borderId="1" xfId="0" applyNumberFormat="1" applyFont="1" applyBorder="1"/>
    <xf numFmtId="41" fontId="0" fillId="0" borderId="0" xfId="0" applyNumberFormat="1" applyAlignment="1">
      <alignment horizontal="center"/>
    </xf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66" fontId="0" fillId="0" borderId="7" xfId="0" applyNumberFormat="1" applyBorder="1"/>
    <xf numFmtId="166" fontId="0" fillId="0" borderId="8" xfId="0" applyNumberFormat="1" applyBorder="1"/>
    <xf numFmtId="41" fontId="0" fillId="0" borderId="1" xfId="0" applyNumberFormat="1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2" fillId="0" borderId="0" xfId="0" applyNumberFormat="1" applyFont="1" applyAlignment="1">
      <alignment horizontal="center"/>
    </xf>
    <xf numFmtId="41" fontId="0" fillId="0" borderId="0" xfId="0" applyNumberFormat="1" applyAlignment="1">
      <alignment horizontal="center"/>
    </xf>
    <xf numFmtId="41" fontId="0" fillId="0" borderId="5" xfId="0" applyNumberFormat="1" applyBorder="1" applyAlignment="1">
      <alignment horizontal="center"/>
    </xf>
    <xf numFmtId="41" fontId="0" fillId="0" borderId="6" xfId="0" applyNumberFormat="1" applyBorder="1" applyAlignment="1">
      <alignment horizontal="center" vertical="center" wrapText="1"/>
    </xf>
    <xf numFmtId="41" fontId="0" fillId="0" borderId="7" xfId="0" applyNumberForma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 wrapText="1"/>
    </xf>
    <xf numFmtId="41" fontId="3" fillId="0" borderId="7" xfId="0" applyNumberFormat="1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1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5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10" xfId="0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wrapText="1"/>
    </xf>
    <xf numFmtId="0" fontId="5" fillId="0" borderId="1" xfId="1" applyNumberFormat="1" applyFont="1" applyBorder="1" applyAlignment="1">
      <alignment horizontal="center" vertical="center"/>
    </xf>
    <xf numFmtId="41" fontId="5" fillId="0" borderId="1" xfId="1" applyNumberFormat="1" applyFont="1" applyBorder="1"/>
    <xf numFmtId="41" fontId="5" fillId="0" borderId="1" xfId="0" applyNumberFormat="1" applyFont="1" applyBorder="1"/>
    <xf numFmtId="41" fontId="4" fillId="0" borderId="10" xfId="0" applyNumberFormat="1" applyFont="1" applyBorder="1" applyAlignment="1">
      <alignment vertical="center"/>
    </xf>
    <xf numFmtId="41" fontId="4" fillId="0" borderId="11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0"/>
  <sheetViews>
    <sheetView view="pageBreakPreview" zoomScale="60" zoomScaleNormal="64" workbookViewId="0">
      <selection activeCell="B1" sqref="B1:N16"/>
    </sheetView>
  </sheetViews>
  <sheetFormatPr defaultRowHeight="15" x14ac:dyDescent="0.25"/>
  <cols>
    <col min="1" max="1" width="9.140625" style="2"/>
    <col min="2" max="2" width="11.140625" style="2" customWidth="1"/>
    <col min="3" max="3" width="21" style="2" customWidth="1"/>
    <col min="4" max="4" width="22.42578125" style="2" customWidth="1"/>
    <col min="5" max="6" width="21.5703125" style="2" customWidth="1"/>
    <col min="7" max="7" width="22" style="2" customWidth="1"/>
    <col min="8" max="8" width="21.5703125" style="2" customWidth="1"/>
    <col min="9" max="9" width="21.28515625" style="2" customWidth="1"/>
    <col min="10" max="10" width="21.42578125" style="2" customWidth="1"/>
    <col min="11" max="11" width="23.28515625" style="2" customWidth="1"/>
    <col min="12" max="12" width="22.28515625" style="2" customWidth="1"/>
    <col min="13" max="13" width="19.42578125" style="2" customWidth="1"/>
    <col min="14" max="14" width="22.85546875" style="2" customWidth="1"/>
    <col min="15" max="16384" width="9.140625" style="2"/>
  </cols>
  <sheetData>
    <row r="1" spans="2:12" x14ac:dyDescent="0.25">
      <c r="B1" s="40" t="s">
        <v>19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2:12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12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20</v>
      </c>
      <c r="L3" s="1" t="s">
        <v>9</v>
      </c>
    </row>
    <row r="4" spans="2:12" s="5" customFormat="1" x14ac:dyDescent="0.25">
      <c r="B4" s="3">
        <v>2007</v>
      </c>
      <c r="C4" s="4">
        <v>1474705693658</v>
      </c>
      <c r="D4" s="4">
        <v>4536743642121</v>
      </c>
      <c r="E4" s="4">
        <v>344977289680</v>
      </c>
      <c r="F4" s="4">
        <f>E4+E18</f>
        <v>344977289680</v>
      </c>
      <c r="G4" s="4">
        <v>1796186240698</v>
      </c>
      <c r="H4" s="4">
        <v>882545484035</v>
      </c>
      <c r="I4" s="4">
        <v>169727756841</v>
      </c>
      <c r="J4" s="4">
        <v>56841737794</v>
      </c>
      <c r="K4" s="4">
        <v>50345297209</v>
      </c>
      <c r="L4" s="4">
        <f>C4-E4</f>
        <v>1129728403978</v>
      </c>
    </row>
    <row r="5" spans="2:12" s="5" customFormat="1" x14ac:dyDescent="0.25">
      <c r="B5" s="3">
        <v>2008</v>
      </c>
      <c r="C5" s="4">
        <v>743950857864</v>
      </c>
      <c r="D5" s="4">
        <v>4797891800649</v>
      </c>
      <c r="E5" s="4">
        <v>1122145717435</v>
      </c>
      <c r="F5" s="4">
        <f>E5+E19</f>
        <v>1122145717435</v>
      </c>
      <c r="G5" s="4">
        <v>727318231654</v>
      </c>
      <c r="H5" s="4">
        <v>731830647016</v>
      </c>
      <c r="I5" s="4">
        <v>-403050877622</v>
      </c>
      <c r="J5" s="4">
        <v>-1178492882207</v>
      </c>
      <c r="K5" s="4">
        <v>-1068868003999</v>
      </c>
      <c r="L5" s="4">
        <f t="shared" ref="L5:L16" si="0">C5-E5</f>
        <v>-378194859571</v>
      </c>
    </row>
    <row r="6" spans="2:12" s="5" customFormat="1" x14ac:dyDescent="0.25">
      <c r="B6" s="3">
        <v>2009</v>
      </c>
      <c r="C6" s="4">
        <v>539174074589</v>
      </c>
      <c r="D6" s="4">
        <v>4756934743736</v>
      </c>
      <c r="E6" s="4">
        <v>1269210600218</v>
      </c>
      <c r="F6" s="4">
        <v>3964402349080</v>
      </c>
      <c r="G6" s="4">
        <v>792532394656</v>
      </c>
      <c r="H6" s="4">
        <v>368968708824</v>
      </c>
      <c r="I6" s="4">
        <v>-675509208610</v>
      </c>
      <c r="J6" s="4">
        <v>-674674220183</v>
      </c>
      <c r="K6" s="4">
        <v>-724396366372</v>
      </c>
      <c r="L6" s="4">
        <f t="shared" si="0"/>
        <v>-730036525629</v>
      </c>
    </row>
    <row r="7" spans="2:12" s="5" customFormat="1" x14ac:dyDescent="0.25">
      <c r="B7" s="3">
        <v>2010</v>
      </c>
      <c r="C7" s="4">
        <v>446530789820</v>
      </c>
      <c r="D7" s="4">
        <v>4483609881543</v>
      </c>
      <c r="E7" s="4">
        <v>2075185359585</v>
      </c>
      <c r="F7" s="4">
        <v>4603092755020</v>
      </c>
      <c r="G7" s="4">
        <v>-119482873477</v>
      </c>
      <c r="H7" s="4">
        <v>376511377567</v>
      </c>
      <c r="I7" s="4">
        <v>-867386475777</v>
      </c>
      <c r="J7" s="4">
        <v>-1363763944879</v>
      </c>
      <c r="K7" s="4">
        <v>-1401813486084</v>
      </c>
      <c r="L7" s="4">
        <f t="shared" si="0"/>
        <v>-1628654569765</v>
      </c>
    </row>
    <row r="8" spans="2:12" s="5" customFormat="1" x14ac:dyDescent="0.25">
      <c r="B8" s="3">
        <v>2011</v>
      </c>
      <c r="C8" s="4">
        <v>794529242937</v>
      </c>
      <c r="D8" s="4">
        <v>12296578650738</v>
      </c>
      <c r="E8" s="4">
        <v>3099633529663</v>
      </c>
      <c r="F8" s="4">
        <v>9027606756073</v>
      </c>
      <c r="G8" s="4">
        <v>3268971894665</v>
      </c>
      <c r="H8" s="4">
        <v>954331088460</v>
      </c>
      <c r="I8" s="4">
        <v>-2221628038182</v>
      </c>
      <c r="J8" s="4">
        <v>-2649495017525</v>
      </c>
      <c r="K8" s="4">
        <v>-2400247590614</v>
      </c>
      <c r="L8" s="4">
        <f t="shared" si="0"/>
        <v>-2305104286726</v>
      </c>
    </row>
    <row r="9" spans="2:12" s="5" customFormat="1" x14ac:dyDescent="0.25">
      <c r="B9" s="3">
        <v>2012</v>
      </c>
      <c r="C9" s="4">
        <v>852986421800</v>
      </c>
      <c r="D9" s="4">
        <v>14339806990815</v>
      </c>
      <c r="E9" s="4">
        <v>3030849454832</v>
      </c>
      <c r="F9" s="4">
        <v>9355398812684</v>
      </c>
      <c r="G9" s="4">
        <v>4984408178131</v>
      </c>
      <c r="H9" s="4">
        <v>1649165727254</v>
      </c>
      <c r="I9" s="4">
        <v>-1602597403564</v>
      </c>
      <c r="J9" s="4">
        <v>-1811605549836</v>
      </c>
      <c r="K9" s="4">
        <v>-1563090528610</v>
      </c>
      <c r="L9" s="4">
        <f t="shared" si="0"/>
        <v>-2177863033032</v>
      </c>
    </row>
    <row r="10" spans="2:12" s="5" customFormat="1" x14ac:dyDescent="0.25">
      <c r="B10" s="3">
        <v>2013</v>
      </c>
      <c r="C10" s="4">
        <v>2014295403669</v>
      </c>
      <c r="D10" s="4">
        <v>15866493429557</v>
      </c>
      <c r="E10" s="4">
        <v>5539550431186</v>
      </c>
      <c r="F10" s="4">
        <v>12816548480145</v>
      </c>
      <c r="G10" s="4">
        <v>3049944949412</v>
      </c>
      <c r="H10" s="4">
        <v>2428857501221</v>
      </c>
      <c r="I10" s="4">
        <v>-1611087135238</v>
      </c>
      <c r="J10" s="4">
        <v>-2708059002617</v>
      </c>
      <c r="K10" s="4">
        <v>-2534463228719</v>
      </c>
      <c r="L10" s="4">
        <f t="shared" si="0"/>
        <v>-3525255027517</v>
      </c>
    </row>
    <row r="11" spans="2:12" s="5" customFormat="1" x14ac:dyDescent="0.25">
      <c r="B11" s="3">
        <v>2014</v>
      </c>
      <c r="C11" s="4">
        <v>2023170122409</v>
      </c>
      <c r="D11" s="4">
        <v>17758684934364</v>
      </c>
      <c r="E11" s="4">
        <v>6522092930300</v>
      </c>
      <c r="F11" s="4">
        <v>13796743041760</v>
      </c>
      <c r="G11" s="4">
        <v>3961941892604</v>
      </c>
      <c r="H11" s="4">
        <v>2954410048419</v>
      </c>
      <c r="I11" s="4">
        <v>-968011229545</v>
      </c>
      <c r="J11" s="4">
        <v>-1405210758310</v>
      </c>
      <c r="K11" s="4">
        <v>-1379003056808</v>
      </c>
      <c r="L11" s="4">
        <f t="shared" si="0"/>
        <v>-4498922807891</v>
      </c>
    </row>
    <row r="12" spans="2:12" s="5" customFormat="1" x14ac:dyDescent="0.25">
      <c r="B12" s="3">
        <v>2015</v>
      </c>
      <c r="C12" s="4">
        <v>2207746392001</v>
      </c>
      <c r="D12" s="4">
        <v>20705913320829</v>
      </c>
      <c r="E12" s="4">
        <v>4159191189004</v>
      </c>
      <c r="F12" s="4">
        <v>13857375727684</v>
      </c>
      <c r="G12" s="4">
        <v>6848537593145</v>
      </c>
      <c r="H12" s="4">
        <v>3025755038085</v>
      </c>
      <c r="I12" s="4">
        <v>-1330545192390</v>
      </c>
      <c r="J12" s="4">
        <v>-2008005999053</v>
      </c>
      <c r="K12" s="4">
        <v>-1565410162209</v>
      </c>
      <c r="L12" s="4">
        <f t="shared" si="0"/>
        <v>-1951444797003</v>
      </c>
    </row>
    <row r="13" spans="2:12" s="5" customFormat="1" x14ac:dyDescent="0.25">
      <c r="B13" s="3">
        <v>2016</v>
      </c>
      <c r="C13" s="4">
        <v>2318664718735</v>
      </c>
      <c r="D13" s="4">
        <v>22807139288268</v>
      </c>
      <c r="E13" s="4">
        <v>5124263031383</v>
      </c>
      <c r="F13" s="4">
        <v>16937857089434</v>
      </c>
      <c r="G13" s="4">
        <v>5869282198834</v>
      </c>
      <c r="H13" s="4">
        <v>3637385751473</v>
      </c>
      <c r="I13" s="4">
        <v>-1982587115449</v>
      </c>
      <c r="J13" s="4">
        <v>-2474473548306</v>
      </c>
      <c r="K13" s="4">
        <v>-1974434427311</v>
      </c>
      <c r="L13" s="4">
        <f t="shared" si="0"/>
        <v>-2805598312648</v>
      </c>
    </row>
    <row r="14" spans="2:12" x14ac:dyDescent="0.25">
      <c r="B14" s="3">
        <v>2017</v>
      </c>
      <c r="C14" s="6">
        <v>2570255076703</v>
      </c>
      <c r="D14" s="6">
        <v>24114499676408</v>
      </c>
      <c r="E14" s="6">
        <v>6411201682752</v>
      </c>
      <c r="F14" s="4">
        <v>14869630119030</v>
      </c>
      <c r="G14" s="6">
        <v>9244869557378</v>
      </c>
      <c r="H14" s="6">
        <v>4668495942494</v>
      </c>
      <c r="I14" s="6">
        <v>-2253198722272</v>
      </c>
      <c r="J14" s="6">
        <v>-2777643151259</v>
      </c>
      <c r="K14" s="4">
        <v>-3024921413458</v>
      </c>
      <c r="L14" s="4">
        <f t="shared" si="0"/>
        <v>-3840946606049</v>
      </c>
    </row>
    <row r="15" spans="2:12" x14ac:dyDescent="0.25">
      <c r="B15" s="3">
        <v>2018</v>
      </c>
      <c r="C15" s="6">
        <v>1987582883558</v>
      </c>
      <c r="D15" s="6">
        <v>25213595077036</v>
      </c>
      <c r="E15" s="6">
        <v>6113366615810</v>
      </c>
      <c r="F15" s="4">
        <v>12765589253394</v>
      </c>
      <c r="G15" s="6">
        <v>12448005823642</v>
      </c>
      <c r="H15" s="6">
        <v>5490311128559</v>
      </c>
      <c r="I15" s="6">
        <v>-2646534104116</v>
      </c>
      <c r="J15" s="6">
        <v>-3285837448621</v>
      </c>
      <c r="K15" s="4">
        <v>-3552834007240</v>
      </c>
      <c r="L15" s="4">
        <f t="shared" si="0"/>
        <v>-4125783732252</v>
      </c>
    </row>
    <row r="16" spans="2:12" x14ac:dyDescent="0.25">
      <c r="B16" s="3">
        <v>2019</v>
      </c>
      <c r="C16" s="6">
        <v>1774596661176</v>
      </c>
      <c r="D16" s="6">
        <v>27650462178339</v>
      </c>
      <c r="E16" s="6">
        <v>6119936082173</v>
      </c>
      <c r="F16" s="4">
        <v>14914975380320</v>
      </c>
      <c r="G16" s="6">
        <v>12735486798019</v>
      </c>
      <c r="H16" s="6">
        <v>6987804620572</v>
      </c>
      <c r="I16" s="6">
        <v>-2302288815306</v>
      </c>
      <c r="J16" s="6">
        <v>-2339217426186</v>
      </c>
      <c r="K16" s="4">
        <v>-2187771846923</v>
      </c>
      <c r="L16" s="4">
        <f t="shared" si="0"/>
        <v>-4345339420997</v>
      </c>
    </row>
    <row r="18" spans="3:12" x14ac:dyDescent="0.25">
      <c r="E18" s="5"/>
    </row>
    <row r="19" spans="3:12" x14ac:dyDescent="0.25">
      <c r="E19" s="5"/>
    </row>
    <row r="23" spans="3:12" x14ac:dyDescent="0.25">
      <c r="C23" s="36" t="s">
        <v>10</v>
      </c>
      <c r="D23" s="36"/>
      <c r="E23" s="36"/>
      <c r="F23" s="36"/>
      <c r="G23" s="43" t="s">
        <v>21</v>
      </c>
      <c r="I23" s="37" t="s">
        <v>11</v>
      </c>
      <c r="J23" s="38"/>
      <c r="K23" s="39"/>
      <c r="L23" s="43" t="s">
        <v>21</v>
      </c>
    </row>
    <row r="24" spans="3:12" x14ac:dyDescent="0.25">
      <c r="C24" s="1" t="s">
        <v>12</v>
      </c>
      <c r="D24" s="1" t="s">
        <v>13</v>
      </c>
      <c r="E24" s="1" t="s">
        <v>14</v>
      </c>
      <c r="F24" s="1" t="s">
        <v>15</v>
      </c>
      <c r="G24" s="44"/>
      <c r="I24" s="1" t="s">
        <v>12</v>
      </c>
      <c r="J24" s="1" t="s">
        <v>13</v>
      </c>
      <c r="K24" s="1" t="s">
        <v>14</v>
      </c>
      <c r="L24" s="44"/>
    </row>
    <row r="25" spans="3:12" s="8" customFormat="1" x14ac:dyDescent="0.25">
      <c r="C25" s="7">
        <f>L4/D4</f>
        <v>0.24901746563088453</v>
      </c>
      <c r="D25" s="7">
        <v>0</v>
      </c>
      <c r="E25" s="7">
        <f>I4/D4</f>
        <v>3.741180243582147E-2</v>
      </c>
      <c r="F25" s="7">
        <f>G4/F4</f>
        <v>5.2066796697374995</v>
      </c>
      <c r="G25" s="12">
        <f>6.56*C25+3.26*D25+6.72*E25+1.05*F25</f>
        <v>7.3519755401316971</v>
      </c>
      <c r="I25" s="7">
        <f>K4/D4</f>
        <v>1.1097232107534903E-2</v>
      </c>
      <c r="J25" s="7">
        <f t="shared" ref="J25:J37" si="1">F4/D4</f>
        <v>7.604072808458659E-2</v>
      </c>
      <c r="K25" s="7">
        <f t="shared" ref="K25:K37" si="2">E4/C4</f>
        <v>0.23392958416284784</v>
      </c>
      <c r="L25" s="12">
        <f>-4.3-4.5*I25+5.7*J25-0.004*K25</f>
        <v>-3.9174411127384143</v>
      </c>
    </row>
    <row r="26" spans="3:12" s="8" customFormat="1" x14ac:dyDescent="0.25">
      <c r="C26" s="7">
        <f t="shared" ref="C26:C36" si="3">L5/D5</f>
        <v>-7.882521642523127E-2</v>
      </c>
      <c r="D26" s="7">
        <v>0</v>
      </c>
      <c r="E26" s="7">
        <f t="shared" ref="E26:E37" si="4">I5/D5</f>
        <v>-8.4005828886653977E-2</v>
      </c>
      <c r="F26" s="7">
        <f t="shared" ref="F26:F37" si="5">G5/F5</f>
        <v>0.6481495409673742</v>
      </c>
      <c r="G26" s="12">
        <f t="shared" ref="G26:G37" si="6">6.56*C26+3.26*D26+6.72*E26+1.05*F26</f>
        <v>-0.40105557185208873</v>
      </c>
      <c r="I26" s="7">
        <f t="shared" ref="I26:I37" si="7">K5/D5</f>
        <v>-0.22277868038925278</v>
      </c>
      <c r="J26" s="7">
        <f t="shared" si="1"/>
        <v>0.23388308116560899</v>
      </c>
      <c r="K26" s="7">
        <f t="shared" si="2"/>
        <v>1.5083600019722498</v>
      </c>
      <c r="L26" s="12">
        <f t="shared" ref="L26:L37" si="8">-4.3-4.5*I26+5.7*J26-0.004*K26</f>
        <v>-1.9703958156122798</v>
      </c>
    </row>
    <row r="27" spans="3:12" s="8" customFormat="1" x14ac:dyDescent="0.25">
      <c r="C27" s="7">
        <f t="shared" si="3"/>
        <v>-0.15346784535783733</v>
      </c>
      <c r="D27" s="7">
        <v>0</v>
      </c>
      <c r="E27" s="7">
        <f t="shared" si="4"/>
        <v>-0.14200514511987372</v>
      </c>
      <c r="F27" s="7">
        <f t="shared" si="5"/>
        <v>0.19991219984013964</v>
      </c>
      <c r="G27" s="12">
        <f t="shared" si="6"/>
        <v>-1.7511158309208179</v>
      </c>
      <c r="I27" s="7">
        <f t="shared" si="7"/>
        <v>-0.15228217442459044</v>
      </c>
      <c r="J27" s="7">
        <f t="shared" si="1"/>
        <v>0.83339431012804666</v>
      </c>
      <c r="K27" s="7">
        <f t="shared" si="2"/>
        <v>2.3539904087292958</v>
      </c>
      <c r="L27" s="12">
        <f t="shared" si="8"/>
        <v>1.1262013910056061</v>
      </c>
    </row>
    <row r="28" spans="3:12" s="8" customFormat="1" x14ac:dyDescent="0.25">
      <c r="C28" s="7">
        <f t="shared" si="3"/>
        <v>-0.3632462709276818</v>
      </c>
      <c r="D28" s="7">
        <v>0</v>
      </c>
      <c r="E28" s="7">
        <f t="shared" si="4"/>
        <v>-0.19345716926613954</v>
      </c>
      <c r="F28" s="7">
        <f t="shared" si="5"/>
        <v>-2.5957085776013404E-2</v>
      </c>
      <c r="G28" s="12">
        <f t="shared" si="6"/>
        <v>-3.7101826548188641</v>
      </c>
      <c r="I28" s="7">
        <f t="shared" si="7"/>
        <v>-0.31265286747061422</v>
      </c>
      <c r="J28" s="7">
        <f t="shared" si="1"/>
        <v>1.0266488112556038</v>
      </c>
      <c r="K28" s="7">
        <f t="shared" si="2"/>
        <v>4.64735110522059</v>
      </c>
      <c r="L28" s="12">
        <f t="shared" si="8"/>
        <v>2.9402467233538236</v>
      </c>
    </row>
    <row r="29" spans="3:12" s="8" customFormat="1" x14ac:dyDescent="0.25">
      <c r="C29" s="7">
        <f t="shared" si="3"/>
        <v>-0.18745899588806805</v>
      </c>
      <c r="D29" s="7">
        <v>0</v>
      </c>
      <c r="E29" s="7">
        <f t="shared" si="4"/>
        <v>-0.18067042071484374</v>
      </c>
      <c r="F29" s="7">
        <f t="shared" si="5"/>
        <v>0.36210836193833057</v>
      </c>
      <c r="G29" s="12">
        <f t="shared" si="6"/>
        <v>-2.0636224601942295</v>
      </c>
      <c r="I29" s="7">
        <f t="shared" si="7"/>
        <v>-0.19519637606432461</v>
      </c>
      <c r="J29" s="7">
        <f t="shared" si="1"/>
        <v>0.73415598049553343</v>
      </c>
      <c r="K29" s="7">
        <f t="shared" si="2"/>
        <v>3.9012201970126568</v>
      </c>
      <c r="L29" s="12">
        <f t="shared" si="8"/>
        <v>0.74746790032595056</v>
      </c>
    </row>
    <row r="30" spans="3:12" s="8" customFormat="1" x14ac:dyDescent="0.25">
      <c r="C30" s="7">
        <f t="shared" si="3"/>
        <v>-0.15187533796145058</v>
      </c>
      <c r="D30" s="7">
        <v>0</v>
      </c>
      <c r="E30" s="7">
        <f t="shared" si="4"/>
        <v>-0.11175864532838574</v>
      </c>
      <c r="F30" s="7">
        <f t="shared" si="5"/>
        <v>0.53278414719992118</v>
      </c>
      <c r="G30" s="12">
        <f t="shared" si="6"/>
        <v>-1.1878969590739508</v>
      </c>
      <c r="I30" s="7">
        <f t="shared" si="7"/>
        <v>-0.10900359604639016</v>
      </c>
      <c r="J30" s="7">
        <f t="shared" si="1"/>
        <v>0.65240758252020847</v>
      </c>
      <c r="K30" s="7">
        <f t="shared" si="2"/>
        <v>3.5532212206100557</v>
      </c>
      <c r="L30" s="12">
        <f t="shared" si="8"/>
        <v>-0.10497348230849592</v>
      </c>
    </row>
    <row r="31" spans="3:12" s="8" customFormat="1" x14ac:dyDescent="0.25">
      <c r="C31" s="7">
        <f t="shared" si="3"/>
        <v>-0.2221823645639279</v>
      </c>
      <c r="D31" s="7">
        <v>0</v>
      </c>
      <c r="E31" s="7">
        <f t="shared" si="4"/>
        <v>-0.10154021380910642</v>
      </c>
      <c r="F31" s="7">
        <f t="shared" si="5"/>
        <v>0.2379692905727997</v>
      </c>
      <c r="G31" s="12">
        <f t="shared" si="6"/>
        <v>-1.8899987932351228</v>
      </c>
      <c r="I31" s="7">
        <f t="shared" si="7"/>
        <v>-0.15973682149564683</v>
      </c>
      <c r="J31" s="7">
        <f t="shared" si="1"/>
        <v>0.80777448004167129</v>
      </c>
      <c r="K31" s="7">
        <f t="shared" si="2"/>
        <v>2.7501181907558427</v>
      </c>
      <c r="L31" s="12">
        <f t="shared" si="8"/>
        <v>1.0121297602049142</v>
      </c>
    </row>
    <row r="32" spans="3:12" s="8" customFormat="1" x14ac:dyDescent="0.25">
      <c r="C32" s="7">
        <f t="shared" si="3"/>
        <v>-0.25333648434661649</v>
      </c>
      <c r="D32" s="7">
        <v>0</v>
      </c>
      <c r="E32" s="7">
        <f t="shared" si="4"/>
        <v>-5.4509173011558235E-2</v>
      </c>
      <c r="F32" s="7">
        <f t="shared" si="5"/>
        <v>0.28716501283034618</v>
      </c>
      <c r="G32" s="12">
        <f t="shared" si="6"/>
        <v>-1.7266657164796122</v>
      </c>
      <c r="I32" s="7">
        <f t="shared" si="7"/>
        <v>-7.7652318395466088E-2</v>
      </c>
      <c r="J32" s="7">
        <f t="shared" si="1"/>
        <v>0.77690116654204322</v>
      </c>
      <c r="K32" s="7">
        <f t="shared" si="2"/>
        <v>3.22369970674246</v>
      </c>
      <c r="L32" s="12">
        <f t="shared" si="8"/>
        <v>0.46487728324227429</v>
      </c>
    </row>
    <row r="33" spans="3:13" s="8" customFormat="1" x14ac:dyDescent="0.25">
      <c r="C33" s="7">
        <f t="shared" si="3"/>
        <v>-9.4245772536870165E-2</v>
      </c>
      <c r="D33" s="7">
        <v>0</v>
      </c>
      <c r="E33" s="7">
        <f t="shared" si="4"/>
        <v>-6.4259188753173491E-2</v>
      </c>
      <c r="F33" s="7">
        <f t="shared" si="5"/>
        <v>0.49421605704629362</v>
      </c>
      <c r="G33" s="12">
        <f t="shared" si="6"/>
        <v>-0.53114715636458576</v>
      </c>
      <c r="I33" s="7">
        <f t="shared" si="7"/>
        <v>-7.5602082262861803E-2</v>
      </c>
      <c r="J33" s="7">
        <f t="shared" si="1"/>
        <v>0.6692472586439473</v>
      </c>
      <c r="K33" s="7">
        <f t="shared" si="2"/>
        <v>1.8839080449065075</v>
      </c>
      <c r="L33" s="12">
        <f t="shared" si="8"/>
        <v>-0.15261688772624835</v>
      </c>
    </row>
    <row r="34" spans="3:13" s="8" customFormat="1" x14ac:dyDescent="0.25">
      <c r="C34" s="7">
        <f t="shared" si="3"/>
        <v>-0.1230140385949763</v>
      </c>
      <c r="D34" s="7">
        <v>0</v>
      </c>
      <c r="E34" s="7">
        <f t="shared" si="4"/>
        <v>-8.6928355651725395E-2</v>
      </c>
      <c r="F34" s="7">
        <f t="shared" si="5"/>
        <v>0.34651858070613401</v>
      </c>
      <c r="G34" s="12">
        <f t="shared" si="6"/>
        <v>-1.0272861334211985</v>
      </c>
      <c r="I34" s="7">
        <f t="shared" si="7"/>
        <v>-8.6570893541508279E-2</v>
      </c>
      <c r="J34" s="7">
        <f t="shared" si="1"/>
        <v>0.74265592345230425</v>
      </c>
      <c r="K34" s="7">
        <f t="shared" si="2"/>
        <v>2.2100060392425593</v>
      </c>
      <c r="L34" s="12">
        <f t="shared" si="8"/>
        <v>0.31386776045795156</v>
      </c>
    </row>
    <row r="35" spans="3:13" s="8" customFormat="1" x14ac:dyDescent="0.25">
      <c r="C35" s="7">
        <f t="shared" si="3"/>
        <v>-0.15927954788988316</v>
      </c>
      <c r="D35" s="7">
        <v>0</v>
      </c>
      <c r="E35" s="7">
        <f t="shared" si="4"/>
        <v>-9.3437506583492494E-2</v>
      </c>
      <c r="F35" s="7">
        <f t="shared" si="5"/>
        <v>0.62172827994870639</v>
      </c>
      <c r="G35" s="12">
        <f t="shared" si="6"/>
        <v>-1.0199591844525613</v>
      </c>
      <c r="I35" s="7">
        <f t="shared" si="7"/>
        <v>-0.12543994086750135</v>
      </c>
      <c r="J35" s="7">
        <f t="shared" si="1"/>
        <v>0.61662610954261032</v>
      </c>
      <c r="K35" s="7">
        <f t="shared" si="2"/>
        <v>2.494383433326774</v>
      </c>
      <c r="L35" s="12">
        <f t="shared" si="8"/>
        <v>-0.23072897543667201</v>
      </c>
    </row>
    <row r="36" spans="3:13" s="8" customFormat="1" x14ac:dyDescent="0.25">
      <c r="C36" s="7">
        <f t="shared" si="3"/>
        <v>-0.16363329860919656</v>
      </c>
      <c r="D36" s="7">
        <v>0</v>
      </c>
      <c r="E36" s="7">
        <f t="shared" si="4"/>
        <v>-0.10496456756880364</v>
      </c>
      <c r="F36" s="7">
        <f t="shared" si="5"/>
        <v>0.9751219138068723</v>
      </c>
      <c r="G36" s="12">
        <f t="shared" si="6"/>
        <v>-0.7549183234414738</v>
      </c>
      <c r="I36" s="7">
        <f t="shared" si="7"/>
        <v>-0.14090945763128579</v>
      </c>
      <c r="J36" s="7">
        <f t="shared" si="1"/>
        <v>0.50629786091157714</v>
      </c>
      <c r="K36" s="7">
        <f t="shared" si="2"/>
        <v>3.0757794637808393</v>
      </c>
      <c r="L36" s="12">
        <f t="shared" si="8"/>
        <v>-0.79231275131834722</v>
      </c>
    </row>
    <row r="37" spans="3:13" s="8" customFormat="1" x14ac:dyDescent="0.25">
      <c r="C37" s="7">
        <f>L16/D16</f>
        <v>-0.15715250591366536</v>
      </c>
      <c r="D37" s="7">
        <v>0</v>
      </c>
      <c r="E37" s="7">
        <f t="shared" si="4"/>
        <v>-8.3264026491014026E-2</v>
      </c>
      <c r="F37" s="7">
        <f t="shared" si="5"/>
        <v>0.85387246530914229</v>
      </c>
      <c r="G37" s="13">
        <f t="shared" si="6"/>
        <v>-0.6938886082386595</v>
      </c>
      <c r="I37" s="7">
        <f t="shared" si="7"/>
        <v>-7.9122433209701318E-2</v>
      </c>
      <c r="J37" s="7">
        <f t="shared" si="1"/>
        <v>0.5394114313215419</v>
      </c>
      <c r="K37" s="7">
        <f t="shared" si="2"/>
        <v>3.448634958051485</v>
      </c>
      <c r="L37" s="13">
        <f t="shared" si="8"/>
        <v>-0.88309843185576087</v>
      </c>
    </row>
    <row r="38" spans="3:13" x14ac:dyDescent="0.25">
      <c r="C38" s="9"/>
      <c r="G38" s="9"/>
      <c r="H38" s="9"/>
      <c r="L38" s="9"/>
      <c r="M38" s="9"/>
    </row>
    <row r="39" spans="3:13" x14ac:dyDescent="0.25">
      <c r="G39" s="15"/>
    </row>
    <row r="41" spans="3:13" x14ac:dyDescent="0.25">
      <c r="C41" s="36" t="s">
        <v>16</v>
      </c>
      <c r="D41" s="36"/>
      <c r="E41" s="36"/>
      <c r="F41" s="36"/>
      <c r="G41" s="43" t="s">
        <v>21</v>
      </c>
      <c r="I41" s="37" t="s">
        <v>17</v>
      </c>
      <c r="J41" s="38"/>
      <c r="K41" s="39"/>
      <c r="L41" s="43" t="s">
        <v>21</v>
      </c>
    </row>
    <row r="42" spans="3:13" x14ac:dyDescent="0.25">
      <c r="C42" s="1" t="s">
        <v>12</v>
      </c>
      <c r="D42" s="1" t="s">
        <v>13</v>
      </c>
      <c r="E42" s="1" t="s">
        <v>14</v>
      </c>
      <c r="F42" s="1" t="s">
        <v>15</v>
      </c>
      <c r="G42" s="44"/>
      <c r="I42" s="1" t="s">
        <v>12</v>
      </c>
      <c r="J42" s="1" t="s">
        <v>13</v>
      </c>
      <c r="K42" s="1" t="s">
        <v>18</v>
      </c>
      <c r="L42" s="44"/>
    </row>
    <row r="43" spans="3:13" s="11" customFormat="1" x14ac:dyDescent="0.25">
      <c r="C43" s="10">
        <f t="shared" ref="C43:C55" si="9">L4/D4</f>
        <v>0.24901746563088453</v>
      </c>
      <c r="D43" s="10">
        <f t="shared" ref="D43:D55" si="10">I4/D4</f>
        <v>3.741180243582147E-2</v>
      </c>
      <c r="E43" s="10">
        <f t="shared" ref="E43:E55" si="11">J4/E4</f>
        <v>0.16476950655715988</v>
      </c>
      <c r="F43" s="10">
        <f t="shared" ref="F43:F55" si="12">H4/D4</f>
        <v>0.19453280891630806</v>
      </c>
      <c r="G43" s="12">
        <f>1.03*C43+3.07*D43+0.66*E43+0.4*F43</f>
        <v>0.55790322097203171</v>
      </c>
      <c r="I43" s="10">
        <f t="shared" ref="I43:I55" si="13">L4/D4</f>
        <v>0.24901746563088453</v>
      </c>
      <c r="J43" s="10">
        <f t="shared" ref="J43:J55" si="14">I4/D4</f>
        <v>3.741180243582147E-2</v>
      </c>
      <c r="K43" s="10">
        <f t="shared" ref="K43:K55" si="15">K4/D4</f>
        <v>1.1097232107534903E-2</v>
      </c>
      <c r="L43" s="12">
        <f>1.65*I43+3.404*J43-0.016*K43+0.057</f>
        <v>0.59505103806877524</v>
      </c>
    </row>
    <row r="44" spans="3:13" s="11" customFormat="1" x14ac:dyDescent="0.25">
      <c r="C44" s="10">
        <f t="shared" si="9"/>
        <v>-7.882521642523127E-2</v>
      </c>
      <c r="D44" s="10">
        <f t="shared" si="10"/>
        <v>-8.4005828886653977E-2</v>
      </c>
      <c r="E44" s="10">
        <f t="shared" si="11"/>
        <v>-1.0502137680485903</v>
      </c>
      <c r="F44" s="10">
        <f t="shared" si="12"/>
        <v>0.15253171130641316</v>
      </c>
      <c r="G44" s="12">
        <f t="shared" ref="G44:G55" si="16">1.03*C44+3.07*D44+0.66*E44+0.4*F44</f>
        <v>-0.97121626998952026</v>
      </c>
      <c r="I44" s="10">
        <f t="shared" si="13"/>
        <v>-7.882521642523127E-2</v>
      </c>
      <c r="J44" s="10">
        <f t="shared" si="14"/>
        <v>-8.4005828886653977E-2</v>
      </c>
      <c r="K44" s="10">
        <f t="shared" si="15"/>
        <v>-0.22277868038925278</v>
      </c>
      <c r="L44" s="12">
        <f t="shared" ref="L44:L55" si="17">1.65*I44+3.404*J44-0.016*K44+0.057</f>
        <v>-0.35545298974557366</v>
      </c>
    </row>
    <row r="45" spans="3:13" s="11" customFormat="1" x14ac:dyDescent="0.25">
      <c r="C45" s="10">
        <f t="shared" si="9"/>
        <v>-0.15346784535783733</v>
      </c>
      <c r="D45" s="10">
        <f t="shared" si="10"/>
        <v>-0.14200514511987372</v>
      </c>
      <c r="E45" s="10">
        <f t="shared" si="11"/>
        <v>-0.53156995384935934</v>
      </c>
      <c r="F45" s="10">
        <f t="shared" si="12"/>
        <v>7.7564383095619152E-2</v>
      </c>
      <c r="G45" s="12">
        <f t="shared" si="16"/>
        <v>-0.91383809253891424</v>
      </c>
      <c r="I45" s="10">
        <f t="shared" si="13"/>
        <v>-0.15346784535783733</v>
      </c>
      <c r="J45" s="10">
        <f t="shared" si="14"/>
        <v>-0.14200514511987372</v>
      </c>
      <c r="K45" s="10">
        <f t="shared" si="15"/>
        <v>-0.15228217442459044</v>
      </c>
      <c r="L45" s="12">
        <f t="shared" si="17"/>
        <v>-0.67717094403768818</v>
      </c>
    </row>
    <row r="46" spans="3:13" s="11" customFormat="1" x14ac:dyDescent="0.25">
      <c r="C46" s="10">
        <f t="shared" si="9"/>
        <v>-0.3632462709276818</v>
      </c>
      <c r="D46" s="10">
        <f t="shared" si="10"/>
        <v>-0.19345716926613954</v>
      </c>
      <c r="E46" s="10">
        <f t="shared" si="11"/>
        <v>-0.65717693052331883</v>
      </c>
      <c r="F46" s="10">
        <f t="shared" si="12"/>
        <v>8.3975053029686539E-2</v>
      </c>
      <c r="G46" s="12">
        <f t="shared" si="16"/>
        <v>-1.3682039216360764</v>
      </c>
      <c r="I46" s="10">
        <f t="shared" si="13"/>
        <v>-0.3632462709276818</v>
      </c>
      <c r="J46" s="10">
        <f t="shared" si="14"/>
        <v>-0.19345716926613954</v>
      </c>
      <c r="K46" s="10">
        <f t="shared" si="15"/>
        <v>-0.31265286747061422</v>
      </c>
      <c r="L46" s="12">
        <f t="shared" si="17"/>
        <v>-1.1958821053330841</v>
      </c>
    </row>
    <row r="47" spans="3:13" s="11" customFormat="1" x14ac:dyDescent="0.25">
      <c r="C47" s="10">
        <f t="shared" si="9"/>
        <v>-0.18745899588806805</v>
      </c>
      <c r="D47" s="10">
        <f t="shared" si="10"/>
        <v>-0.18067042071484374</v>
      </c>
      <c r="E47" s="10">
        <f t="shared" si="11"/>
        <v>-0.85477686060940883</v>
      </c>
      <c r="F47" s="10">
        <f t="shared" si="12"/>
        <v>7.7609481105764669E-2</v>
      </c>
      <c r="G47" s="12">
        <f t="shared" si="16"/>
        <v>-1.2808498929191843</v>
      </c>
      <c r="I47" s="10">
        <f t="shared" si="13"/>
        <v>-0.18745899588806805</v>
      </c>
      <c r="J47" s="10">
        <f t="shared" si="14"/>
        <v>-0.18067042071484374</v>
      </c>
      <c r="K47" s="10">
        <f t="shared" si="15"/>
        <v>-0.19519637606432461</v>
      </c>
      <c r="L47" s="12">
        <f t="shared" si="17"/>
        <v>-0.86418631331161111</v>
      </c>
    </row>
    <row r="48" spans="3:13" s="11" customFormat="1" x14ac:dyDescent="0.25">
      <c r="C48" s="10">
        <f t="shared" si="9"/>
        <v>-0.15187533796145058</v>
      </c>
      <c r="D48" s="10">
        <f t="shared" si="10"/>
        <v>-0.11175864532838574</v>
      </c>
      <c r="E48" s="10">
        <f t="shared" si="11"/>
        <v>-0.59772205014927648</v>
      </c>
      <c r="F48" s="10">
        <f t="shared" si="12"/>
        <v>0.11500613141518093</v>
      </c>
      <c r="G48" s="12">
        <f t="shared" si="16"/>
        <v>-0.84802473979088844</v>
      </c>
      <c r="I48" s="10">
        <f t="shared" si="13"/>
        <v>-0.15187533796145058</v>
      </c>
      <c r="J48" s="10">
        <f t="shared" si="14"/>
        <v>-0.11175864532838574</v>
      </c>
      <c r="K48" s="10">
        <f t="shared" si="15"/>
        <v>-0.10900359604639016</v>
      </c>
      <c r="L48" s="12">
        <f t="shared" si="17"/>
        <v>-0.57227667879747623</v>
      </c>
    </row>
    <row r="49" spans="3:12" s="11" customFormat="1" x14ac:dyDescent="0.25">
      <c r="C49" s="10">
        <f t="shared" si="9"/>
        <v>-0.2221823645639279</v>
      </c>
      <c r="D49" s="10">
        <f t="shared" si="10"/>
        <v>-0.10154021380910642</v>
      </c>
      <c r="E49" s="10">
        <f t="shared" si="11"/>
        <v>-0.48885898526556298</v>
      </c>
      <c r="F49" s="10">
        <f t="shared" si="12"/>
        <v>0.1530809256629059</v>
      </c>
      <c r="G49" s="12">
        <f t="shared" si="16"/>
        <v>-0.80199085190491171</v>
      </c>
      <c r="I49" s="10">
        <f t="shared" si="13"/>
        <v>-0.2221823645639279</v>
      </c>
      <c r="J49" s="10">
        <f t="shared" si="14"/>
        <v>-0.10154021380910642</v>
      </c>
      <c r="K49" s="10">
        <f t="shared" si="15"/>
        <v>-0.15973682149564683</v>
      </c>
      <c r="L49" s="12">
        <f t="shared" si="17"/>
        <v>-0.65268800019274886</v>
      </c>
    </row>
    <row r="50" spans="3:12" s="11" customFormat="1" x14ac:dyDescent="0.25">
      <c r="C50" s="10">
        <f t="shared" si="9"/>
        <v>-0.25333648434661649</v>
      </c>
      <c r="D50" s="10">
        <f t="shared" si="10"/>
        <v>-5.4509173011558235E-2</v>
      </c>
      <c r="E50" s="10">
        <f t="shared" si="11"/>
        <v>-0.21545396137821726</v>
      </c>
      <c r="F50" s="10">
        <f t="shared" si="12"/>
        <v>0.16636423582818677</v>
      </c>
      <c r="G50" s="12">
        <f t="shared" si="16"/>
        <v>-0.50393366020084751</v>
      </c>
      <c r="I50" s="10">
        <f t="shared" si="13"/>
        <v>-0.25333648434661649</v>
      </c>
      <c r="J50" s="10">
        <f t="shared" si="14"/>
        <v>-5.4509173011558235E-2</v>
      </c>
      <c r="K50" s="10">
        <f t="shared" si="15"/>
        <v>-7.7652318395466088E-2</v>
      </c>
      <c r="L50" s="12">
        <f t="shared" si="17"/>
        <v>-0.54531198700893391</v>
      </c>
    </row>
    <row r="51" spans="3:12" s="11" customFormat="1" x14ac:dyDescent="0.25">
      <c r="C51" s="10">
        <f t="shared" si="9"/>
        <v>-9.4245772536870165E-2</v>
      </c>
      <c r="D51" s="10">
        <f t="shared" si="10"/>
        <v>-6.4259188753173491E-2</v>
      </c>
      <c r="E51" s="10">
        <f t="shared" si="11"/>
        <v>-0.48278761610231641</v>
      </c>
      <c r="F51" s="10">
        <f t="shared" si="12"/>
        <v>0.14612999635429066</v>
      </c>
      <c r="G51" s="12">
        <f t="shared" si="16"/>
        <v>-0.55453668327103145</v>
      </c>
      <c r="I51" s="10">
        <f t="shared" si="13"/>
        <v>-9.4245772536870165E-2</v>
      </c>
      <c r="J51" s="10">
        <f t="shared" si="14"/>
        <v>-6.4259188753173491E-2</v>
      </c>
      <c r="K51" s="10">
        <f t="shared" si="15"/>
        <v>-7.5602082262861803E-2</v>
      </c>
      <c r="L51" s="12">
        <f t="shared" si="17"/>
        <v>-0.31603416988543254</v>
      </c>
    </row>
    <row r="52" spans="3:12" s="11" customFormat="1" x14ac:dyDescent="0.25">
      <c r="C52" s="10">
        <f t="shared" si="9"/>
        <v>-0.1230140385949763</v>
      </c>
      <c r="D52" s="10">
        <f t="shared" si="10"/>
        <v>-8.6928355651725395E-2</v>
      </c>
      <c r="E52" s="10">
        <f t="shared" si="11"/>
        <v>-0.48289354647709376</v>
      </c>
      <c r="F52" s="10">
        <f t="shared" si="12"/>
        <v>0.15948452392466742</v>
      </c>
      <c r="G52" s="12">
        <f t="shared" si="16"/>
        <v>-0.64849044270863754</v>
      </c>
      <c r="I52" s="10">
        <f t="shared" si="13"/>
        <v>-0.1230140385949763</v>
      </c>
      <c r="J52" s="10">
        <f t="shared" si="14"/>
        <v>-8.6928355651725395E-2</v>
      </c>
      <c r="K52" s="10">
        <f t="shared" si="15"/>
        <v>-8.6570893541508279E-2</v>
      </c>
      <c r="L52" s="12">
        <f t="shared" si="17"/>
        <v>-0.44049215202351993</v>
      </c>
    </row>
    <row r="53" spans="3:12" s="11" customFormat="1" x14ac:dyDescent="0.25">
      <c r="C53" s="10">
        <f t="shared" si="9"/>
        <v>-0.15927954788988316</v>
      </c>
      <c r="D53" s="10">
        <f t="shared" si="10"/>
        <v>-9.3437506583492494E-2</v>
      </c>
      <c r="E53" s="10">
        <f t="shared" si="11"/>
        <v>-0.43324844369374138</v>
      </c>
      <c r="F53" s="10">
        <f t="shared" si="12"/>
        <v>0.19359704763277097</v>
      </c>
      <c r="G53" s="12">
        <f t="shared" si="16"/>
        <v>-0.65941623332266253</v>
      </c>
      <c r="I53" s="10">
        <f t="shared" si="13"/>
        <v>-0.15927954788988316</v>
      </c>
      <c r="J53" s="10">
        <f t="shared" si="14"/>
        <v>-9.3437506583492494E-2</v>
      </c>
      <c r="K53" s="10">
        <f t="shared" si="15"/>
        <v>-0.12543994086750135</v>
      </c>
      <c r="L53" s="12">
        <f t="shared" si="17"/>
        <v>-0.52186548737463556</v>
      </c>
    </row>
    <row r="54" spans="3:12" s="11" customFormat="1" x14ac:dyDescent="0.25">
      <c r="C54" s="10">
        <f t="shared" si="9"/>
        <v>-0.16363329860919656</v>
      </c>
      <c r="D54" s="10">
        <f t="shared" si="10"/>
        <v>-0.10496456756880364</v>
      </c>
      <c r="E54" s="10">
        <f t="shared" si="11"/>
        <v>-0.53748411556463438</v>
      </c>
      <c r="F54" s="10">
        <f t="shared" si="12"/>
        <v>0.21775201480725997</v>
      </c>
      <c r="G54" s="12">
        <f t="shared" si="16"/>
        <v>-0.75842223035345435</v>
      </c>
      <c r="I54" s="10">
        <f t="shared" si="13"/>
        <v>-0.16363329860919656</v>
      </c>
      <c r="J54" s="10">
        <f t="shared" si="14"/>
        <v>-0.10496456756880364</v>
      </c>
      <c r="K54" s="10">
        <f t="shared" si="15"/>
        <v>-0.14090945763128579</v>
      </c>
      <c r="L54" s="12">
        <f t="shared" si="17"/>
        <v>-0.56803977938728123</v>
      </c>
    </row>
    <row r="55" spans="3:12" s="11" customFormat="1" x14ac:dyDescent="0.25">
      <c r="C55" s="10">
        <f t="shared" si="9"/>
        <v>-0.15715250591366536</v>
      </c>
      <c r="D55" s="10">
        <f t="shared" si="10"/>
        <v>-8.3264026491014026E-2</v>
      </c>
      <c r="E55" s="10">
        <f t="shared" si="11"/>
        <v>-0.3822290616727187</v>
      </c>
      <c r="F55" s="10">
        <f t="shared" si="12"/>
        <v>0.25271927013379736</v>
      </c>
      <c r="G55" s="13">
        <f t="shared" si="16"/>
        <v>-0.56867111506896373</v>
      </c>
      <c r="I55" s="10">
        <f t="shared" si="13"/>
        <v>-0.15715250591366536</v>
      </c>
      <c r="J55" s="10">
        <f t="shared" si="14"/>
        <v>-8.3264026491014026E-2</v>
      </c>
      <c r="K55" s="10">
        <f t="shared" si="15"/>
        <v>-7.9122433209701318E-2</v>
      </c>
      <c r="L55" s="13">
        <f t="shared" si="17"/>
        <v>-0.48446642200160445</v>
      </c>
    </row>
    <row r="56" spans="3:12" s="11" customFormat="1" x14ac:dyDescent="0.25"/>
    <row r="57" spans="3:12" s="11" customFormat="1" x14ac:dyDescent="0.25">
      <c r="G57" s="16"/>
      <c r="L57" s="16"/>
    </row>
    <row r="58" spans="3:12" s="11" customFormat="1" x14ac:dyDescent="0.25"/>
    <row r="59" spans="3:12" s="11" customFormat="1" x14ac:dyDescent="0.25"/>
    <row r="60" spans="3:12" s="11" customFormat="1" x14ac:dyDescent="0.25"/>
  </sheetData>
  <mergeCells count="9">
    <mergeCell ref="C23:F23"/>
    <mergeCell ref="I23:K23"/>
    <mergeCell ref="C41:F41"/>
    <mergeCell ref="I41:K41"/>
    <mergeCell ref="B1:L2"/>
    <mergeCell ref="G41:G42"/>
    <mergeCell ref="L41:L42"/>
    <mergeCell ref="L23:L24"/>
    <mergeCell ref="G23:G24"/>
  </mergeCells>
  <pageMargins left="0.3" right="0.28000000000000003" top="0.39" bottom="0.37" header="0.25" footer="0.25"/>
  <pageSetup paperSize="9" scale="6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view="pageBreakPreview" zoomScale="60" zoomScaleNormal="64" workbookViewId="0">
      <selection activeCell="B1" sqref="B1:N16"/>
    </sheetView>
  </sheetViews>
  <sheetFormatPr defaultRowHeight="15" x14ac:dyDescent="0.25"/>
  <cols>
    <col min="1" max="1" width="11.140625" style="2" customWidth="1"/>
    <col min="2" max="10" width="20.5703125" style="2" customWidth="1"/>
    <col min="11" max="11" width="21" style="2" customWidth="1"/>
    <col min="12" max="12" width="19.42578125" style="2" customWidth="1"/>
    <col min="13" max="13" width="22.85546875" style="2" customWidth="1"/>
    <col min="14" max="16384" width="9.140625" style="2"/>
  </cols>
  <sheetData>
    <row r="1" spans="1:11" x14ac:dyDescent="0.25">
      <c r="A1" s="40" t="s">
        <v>19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s="18" customFormat="1" ht="12.75" x14ac:dyDescent="0.2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20</v>
      </c>
      <c r="K3" s="17" t="s">
        <v>9</v>
      </c>
    </row>
    <row r="4" spans="1:11" s="21" customFormat="1" ht="12.75" x14ac:dyDescent="0.2">
      <c r="A4" s="19">
        <v>2007</v>
      </c>
      <c r="B4" s="20">
        <v>1474705693658</v>
      </c>
      <c r="C4" s="20">
        <v>4536743642121</v>
      </c>
      <c r="D4" s="20">
        <v>344977289680</v>
      </c>
      <c r="E4" s="20">
        <f>D4+D18</f>
        <v>344977289680</v>
      </c>
      <c r="F4" s="20">
        <v>1796186240698</v>
      </c>
      <c r="G4" s="20">
        <v>882545484035</v>
      </c>
      <c r="H4" s="20">
        <v>169727756841</v>
      </c>
      <c r="I4" s="20">
        <v>56841737794</v>
      </c>
      <c r="J4" s="20">
        <v>50345297209</v>
      </c>
      <c r="K4" s="20">
        <f>B4-D4</f>
        <v>1129728403978</v>
      </c>
    </row>
    <row r="5" spans="1:11" s="21" customFormat="1" ht="12.75" x14ac:dyDescent="0.2">
      <c r="A5" s="19">
        <v>2008</v>
      </c>
      <c r="B5" s="20">
        <v>743950857864</v>
      </c>
      <c r="C5" s="20">
        <v>4797891800649</v>
      </c>
      <c r="D5" s="20">
        <v>1122145717435</v>
      </c>
      <c r="E5" s="20">
        <f>D5+D19</f>
        <v>1122145717435</v>
      </c>
      <c r="F5" s="20">
        <v>727318231654</v>
      </c>
      <c r="G5" s="20">
        <v>731830647016</v>
      </c>
      <c r="H5" s="20">
        <v>-403050877622</v>
      </c>
      <c r="I5" s="20">
        <v>-1178492882207</v>
      </c>
      <c r="J5" s="20">
        <v>-1068868003999</v>
      </c>
      <c r="K5" s="20">
        <f t="shared" ref="K5:K16" si="0">B5-D5</f>
        <v>-378194859571</v>
      </c>
    </row>
    <row r="6" spans="1:11" s="21" customFormat="1" ht="12.75" x14ac:dyDescent="0.2">
      <c r="A6" s="19">
        <v>2009</v>
      </c>
      <c r="B6" s="20">
        <v>539174074589</v>
      </c>
      <c r="C6" s="20">
        <v>4756934743736</v>
      </c>
      <c r="D6" s="20">
        <v>1269210600218</v>
      </c>
      <c r="E6" s="20">
        <v>3964402349080</v>
      </c>
      <c r="F6" s="20">
        <v>792532394656</v>
      </c>
      <c r="G6" s="20">
        <v>368968708824</v>
      </c>
      <c r="H6" s="20">
        <v>-675509208610</v>
      </c>
      <c r="I6" s="20">
        <v>-674674220183</v>
      </c>
      <c r="J6" s="20">
        <v>-724396366372</v>
      </c>
      <c r="K6" s="20">
        <f t="shared" si="0"/>
        <v>-730036525629</v>
      </c>
    </row>
    <row r="7" spans="1:11" s="21" customFormat="1" ht="12.75" x14ac:dyDescent="0.2">
      <c r="A7" s="19">
        <v>2010</v>
      </c>
      <c r="B7" s="20">
        <v>446530789820</v>
      </c>
      <c r="C7" s="20">
        <v>4483609881543</v>
      </c>
      <c r="D7" s="20">
        <v>2075185359585</v>
      </c>
      <c r="E7" s="20">
        <v>4603092755020</v>
      </c>
      <c r="F7" s="20">
        <v>-119482873477</v>
      </c>
      <c r="G7" s="20">
        <v>376511377567</v>
      </c>
      <c r="H7" s="20">
        <v>-867386475777</v>
      </c>
      <c r="I7" s="20">
        <v>-1363763944879</v>
      </c>
      <c r="J7" s="20">
        <v>-1401813486084</v>
      </c>
      <c r="K7" s="20">
        <f t="shared" si="0"/>
        <v>-1628654569765</v>
      </c>
    </row>
    <row r="8" spans="1:11" s="21" customFormat="1" ht="12.75" x14ac:dyDescent="0.2">
      <c r="A8" s="19">
        <v>2011</v>
      </c>
      <c r="B8" s="20">
        <v>794529242937</v>
      </c>
      <c r="C8" s="20">
        <v>12296578650738</v>
      </c>
      <c r="D8" s="20">
        <v>3099633529663</v>
      </c>
      <c r="E8" s="20">
        <v>9027606756073</v>
      </c>
      <c r="F8" s="20">
        <v>3268971894665</v>
      </c>
      <c r="G8" s="20">
        <v>954331088460</v>
      </c>
      <c r="H8" s="20">
        <v>-2221628038182</v>
      </c>
      <c r="I8" s="20">
        <v>-2649495017525</v>
      </c>
      <c r="J8" s="20">
        <v>-2400247590614</v>
      </c>
      <c r="K8" s="20">
        <f t="shared" si="0"/>
        <v>-2305104286726</v>
      </c>
    </row>
    <row r="9" spans="1:11" s="21" customFormat="1" ht="12.75" x14ac:dyDescent="0.2">
      <c r="A9" s="19">
        <v>2012</v>
      </c>
      <c r="B9" s="20">
        <v>852986421800</v>
      </c>
      <c r="C9" s="20">
        <v>14339806990815</v>
      </c>
      <c r="D9" s="20">
        <v>3030849454832</v>
      </c>
      <c r="E9" s="20">
        <v>9355398812684</v>
      </c>
      <c r="F9" s="20">
        <v>4984408178131</v>
      </c>
      <c r="G9" s="20">
        <v>1649165727254</v>
      </c>
      <c r="H9" s="20">
        <v>-1602597403564</v>
      </c>
      <c r="I9" s="20">
        <v>-1811605549836</v>
      </c>
      <c r="J9" s="20">
        <v>-1563090528610</v>
      </c>
      <c r="K9" s="20">
        <f t="shared" si="0"/>
        <v>-2177863033032</v>
      </c>
    </row>
    <row r="10" spans="1:11" s="21" customFormat="1" ht="12.75" x14ac:dyDescent="0.2">
      <c r="A10" s="19">
        <v>2013</v>
      </c>
      <c r="B10" s="20">
        <v>2014295403669</v>
      </c>
      <c r="C10" s="20">
        <v>15866493429557</v>
      </c>
      <c r="D10" s="20">
        <v>5539550431186</v>
      </c>
      <c r="E10" s="20">
        <v>12816548480145</v>
      </c>
      <c r="F10" s="20">
        <v>3049944949412</v>
      </c>
      <c r="G10" s="20">
        <v>2428857501221</v>
      </c>
      <c r="H10" s="20">
        <v>-1611087135238</v>
      </c>
      <c r="I10" s="20">
        <v>-2708059002617</v>
      </c>
      <c r="J10" s="20">
        <v>-2534463228719</v>
      </c>
      <c r="K10" s="20">
        <f t="shared" si="0"/>
        <v>-3525255027517</v>
      </c>
    </row>
    <row r="11" spans="1:11" s="21" customFormat="1" ht="12.75" x14ac:dyDescent="0.2">
      <c r="A11" s="19">
        <v>2014</v>
      </c>
      <c r="B11" s="20">
        <v>2023170122409</v>
      </c>
      <c r="C11" s="20">
        <v>17758684934364</v>
      </c>
      <c r="D11" s="20">
        <v>6522092930300</v>
      </c>
      <c r="E11" s="20">
        <v>13796743041760</v>
      </c>
      <c r="F11" s="20">
        <v>3961941892604</v>
      </c>
      <c r="G11" s="20">
        <v>2954410048419</v>
      </c>
      <c r="H11" s="20">
        <v>-968011229545</v>
      </c>
      <c r="I11" s="20">
        <v>-1405210758310</v>
      </c>
      <c r="J11" s="20">
        <v>-1379003056808</v>
      </c>
      <c r="K11" s="20">
        <f t="shared" si="0"/>
        <v>-4498922807891</v>
      </c>
    </row>
    <row r="12" spans="1:11" s="21" customFormat="1" ht="12.75" x14ac:dyDescent="0.2">
      <c r="A12" s="19">
        <v>2015</v>
      </c>
      <c r="B12" s="20">
        <v>2207746392001</v>
      </c>
      <c r="C12" s="20">
        <v>20705913320829</v>
      </c>
      <c r="D12" s="20">
        <v>4159191189004</v>
      </c>
      <c r="E12" s="20">
        <v>13857375727684</v>
      </c>
      <c r="F12" s="20">
        <v>6848537593145</v>
      </c>
      <c r="G12" s="20">
        <v>3025755038085</v>
      </c>
      <c r="H12" s="20">
        <v>-1330545192390</v>
      </c>
      <c r="I12" s="20">
        <v>-2008005999053</v>
      </c>
      <c r="J12" s="20">
        <v>-1565410162209</v>
      </c>
      <c r="K12" s="20">
        <f t="shared" si="0"/>
        <v>-1951444797003</v>
      </c>
    </row>
    <row r="13" spans="1:11" s="21" customFormat="1" ht="12.75" x14ac:dyDescent="0.2">
      <c r="A13" s="19">
        <v>2016</v>
      </c>
      <c r="B13" s="20">
        <v>2318664718735</v>
      </c>
      <c r="C13" s="20">
        <v>22807139288268</v>
      </c>
      <c r="D13" s="20">
        <v>5124263031383</v>
      </c>
      <c r="E13" s="20">
        <v>16937857089434</v>
      </c>
      <c r="F13" s="20">
        <v>5869282198834</v>
      </c>
      <c r="G13" s="20">
        <v>3637385751473</v>
      </c>
      <c r="H13" s="20">
        <v>-1982587115449</v>
      </c>
      <c r="I13" s="20">
        <v>-2474473548306</v>
      </c>
      <c r="J13" s="20">
        <v>-1974434427311</v>
      </c>
      <c r="K13" s="20">
        <f t="shared" si="0"/>
        <v>-2805598312648</v>
      </c>
    </row>
    <row r="14" spans="1:11" s="18" customFormat="1" ht="12.75" x14ac:dyDescent="0.2">
      <c r="A14" s="19">
        <v>2017</v>
      </c>
      <c r="B14" s="22">
        <v>2570255076703</v>
      </c>
      <c r="C14" s="22">
        <v>24114499676408</v>
      </c>
      <c r="D14" s="22">
        <v>6411201682752</v>
      </c>
      <c r="E14" s="20">
        <v>14869630119030</v>
      </c>
      <c r="F14" s="22">
        <v>9244869557378</v>
      </c>
      <c r="G14" s="22">
        <v>4668495942494</v>
      </c>
      <c r="H14" s="22">
        <v>-2253198722272</v>
      </c>
      <c r="I14" s="22">
        <v>-2777643151259</v>
      </c>
      <c r="J14" s="20">
        <v>-3024921413458</v>
      </c>
      <c r="K14" s="20">
        <f t="shared" si="0"/>
        <v>-3840946606049</v>
      </c>
    </row>
    <row r="15" spans="1:11" s="18" customFormat="1" ht="12.75" x14ac:dyDescent="0.2">
      <c r="A15" s="19">
        <v>2018</v>
      </c>
      <c r="B15" s="22">
        <v>1987582883558</v>
      </c>
      <c r="C15" s="22">
        <v>25213595077036</v>
      </c>
      <c r="D15" s="22">
        <v>6113366615810</v>
      </c>
      <c r="E15" s="20">
        <v>12765589253394</v>
      </c>
      <c r="F15" s="22">
        <v>12448005823642</v>
      </c>
      <c r="G15" s="22">
        <v>5490311128559</v>
      </c>
      <c r="H15" s="22">
        <v>-2646534104116</v>
      </c>
      <c r="I15" s="22">
        <v>-3285837448621</v>
      </c>
      <c r="J15" s="20">
        <v>-3552834007240</v>
      </c>
      <c r="K15" s="20">
        <f t="shared" si="0"/>
        <v>-4125783732252</v>
      </c>
    </row>
    <row r="16" spans="1:11" s="18" customFormat="1" ht="12.75" x14ac:dyDescent="0.2">
      <c r="A16" s="19">
        <v>2019</v>
      </c>
      <c r="B16" s="22">
        <v>1774596661176</v>
      </c>
      <c r="C16" s="22">
        <v>27650462178339</v>
      </c>
      <c r="D16" s="22">
        <v>6119936082173</v>
      </c>
      <c r="E16" s="20">
        <v>14914975380320</v>
      </c>
      <c r="F16" s="22">
        <v>12735486798019</v>
      </c>
      <c r="G16" s="22">
        <v>6987804620572</v>
      </c>
      <c r="H16" s="22">
        <v>-2302288815306</v>
      </c>
      <c r="I16" s="22">
        <v>-2339217426186</v>
      </c>
      <c r="J16" s="20">
        <v>-2187771846923</v>
      </c>
      <c r="K16" s="20">
        <f t="shared" si="0"/>
        <v>-4345339420997</v>
      </c>
    </row>
    <row r="17" spans="2:11" s="18" customFormat="1" ht="12.75" x14ac:dyDescent="0.2"/>
    <row r="18" spans="2:11" s="18" customFormat="1" ht="12.75" x14ac:dyDescent="0.2">
      <c r="D18" s="21"/>
    </row>
    <row r="19" spans="2:11" s="18" customFormat="1" ht="12.75" x14ac:dyDescent="0.2">
      <c r="D19" s="21"/>
    </row>
    <row r="20" spans="2:11" s="18" customFormat="1" ht="12.75" x14ac:dyDescent="0.2"/>
    <row r="21" spans="2:11" s="18" customFormat="1" ht="12.75" x14ac:dyDescent="0.2"/>
    <row r="22" spans="2:11" s="18" customFormat="1" ht="12.75" x14ac:dyDescent="0.2"/>
    <row r="23" spans="2:11" s="18" customFormat="1" ht="12.75" x14ac:dyDescent="0.2">
      <c r="B23" s="45" t="s">
        <v>10</v>
      </c>
      <c r="C23" s="45"/>
      <c r="D23" s="45"/>
      <c r="E23" s="45"/>
      <c r="F23" s="46" t="s">
        <v>21</v>
      </c>
      <c r="H23" s="48" t="s">
        <v>11</v>
      </c>
      <c r="I23" s="49"/>
      <c r="J23" s="50"/>
      <c r="K23" s="46" t="s">
        <v>21</v>
      </c>
    </row>
    <row r="24" spans="2:11" s="18" customFormat="1" ht="12.75" x14ac:dyDescent="0.2">
      <c r="B24" s="17" t="s">
        <v>12</v>
      </c>
      <c r="C24" s="17" t="s">
        <v>13</v>
      </c>
      <c r="D24" s="17" t="s">
        <v>14</v>
      </c>
      <c r="E24" s="17" t="s">
        <v>15</v>
      </c>
      <c r="F24" s="47"/>
      <c r="H24" s="17" t="s">
        <v>12</v>
      </c>
      <c r="I24" s="17" t="s">
        <v>13</v>
      </c>
      <c r="J24" s="17" t="s">
        <v>14</v>
      </c>
      <c r="K24" s="47"/>
    </row>
    <row r="25" spans="2:11" s="23" customFormat="1" ht="12.75" x14ac:dyDescent="0.2">
      <c r="B25" s="24">
        <f>K4/C4</f>
        <v>0.24901746563088453</v>
      </c>
      <c r="C25" s="24">
        <v>0</v>
      </c>
      <c r="D25" s="24">
        <f>H4/C4</f>
        <v>3.741180243582147E-2</v>
      </c>
      <c r="E25" s="24">
        <f>F4/E4</f>
        <v>5.2066796697374995</v>
      </c>
      <c r="F25" s="25">
        <f>6.56*B25+3.26*C25+6.72*D25+1.05*E25</f>
        <v>7.3519755401316971</v>
      </c>
      <c r="H25" s="24">
        <f>J4/C4</f>
        <v>1.1097232107534903E-2</v>
      </c>
      <c r="I25" s="24">
        <f t="shared" ref="I25:I37" si="1">E4/C4</f>
        <v>7.604072808458659E-2</v>
      </c>
      <c r="J25" s="24">
        <f t="shared" ref="J25:J37" si="2">D4/B4</f>
        <v>0.23392958416284784</v>
      </c>
      <c r="K25" s="25">
        <f>-4.3-4.5*H25+5.7*I25-0.004*J25</f>
        <v>-3.9174411127384143</v>
      </c>
    </row>
    <row r="26" spans="2:11" s="23" customFormat="1" ht="12.75" x14ac:dyDescent="0.2">
      <c r="B26" s="24">
        <f t="shared" ref="B26:B36" si="3">K5/C5</f>
        <v>-7.882521642523127E-2</v>
      </c>
      <c r="C26" s="24">
        <v>0</v>
      </c>
      <c r="D26" s="24">
        <f t="shared" ref="D26:D37" si="4">H5/C5</f>
        <v>-8.4005828886653977E-2</v>
      </c>
      <c r="E26" s="24">
        <f t="shared" ref="E26:E37" si="5">F5/E5</f>
        <v>0.6481495409673742</v>
      </c>
      <c r="F26" s="25">
        <f t="shared" ref="F26:F37" si="6">6.56*B26+3.26*C26+6.72*D26+1.05*E26</f>
        <v>-0.40105557185208873</v>
      </c>
      <c r="H26" s="24">
        <f t="shared" ref="H26:H37" si="7">J5/C5</f>
        <v>-0.22277868038925278</v>
      </c>
      <c r="I26" s="24">
        <f t="shared" si="1"/>
        <v>0.23388308116560899</v>
      </c>
      <c r="J26" s="24">
        <f t="shared" si="2"/>
        <v>1.5083600019722498</v>
      </c>
      <c r="K26" s="25">
        <f t="shared" ref="K26:K37" si="8">-4.3-4.5*H26+5.7*I26-0.004*J26</f>
        <v>-1.9703958156122798</v>
      </c>
    </row>
    <row r="27" spans="2:11" s="23" customFormat="1" ht="12.75" x14ac:dyDescent="0.2">
      <c r="B27" s="24">
        <f t="shared" si="3"/>
        <v>-0.15346784535783733</v>
      </c>
      <c r="C27" s="24">
        <v>0</v>
      </c>
      <c r="D27" s="24">
        <f t="shared" si="4"/>
        <v>-0.14200514511987372</v>
      </c>
      <c r="E27" s="24">
        <f t="shared" si="5"/>
        <v>0.19991219984013964</v>
      </c>
      <c r="F27" s="25">
        <f t="shared" si="6"/>
        <v>-1.7511158309208179</v>
      </c>
      <c r="H27" s="24">
        <f t="shared" si="7"/>
        <v>-0.15228217442459044</v>
      </c>
      <c r="I27" s="24">
        <f t="shared" si="1"/>
        <v>0.83339431012804666</v>
      </c>
      <c r="J27" s="24">
        <f t="shared" si="2"/>
        <v>2.3539904087292958</v>
      </c>
      <c r="K27" s="25">
        <f t="shared" si="8"/>
        <v>1.1262013910056061</v>
      </c>
    </row>
    <row r="28" spans="2:11" s="23" customFormat="1" ht="12.75" x14ac:dyDescent="0.2">
      <c r="B28" s="24">
        <f t="shared" si="3"/>
        <v>-0.3632462709276818</v>
      </c>
      <c r="C28" s="24">
        <v>0</v>
      </c>
      <c r="D28" s="24">
        <f t="shared" si="4"/>
        <v>-0.19345716926613954</v>
      </c>
      <c r="E28" s="24">
        <f t="shared" si="5"/>
        <v>-2.5957085776013404E-2</v>
      </c>
      <c r="F28" s="25">
        <f t="shared" si="6"/>
        <v>-3.7101826548188641</v>
      </c>
      <c r="H28" s="24">
        <f t="shared" si="7"/>
        <v>-0.31265286747061422</v>
      </c>
      <c r="I28" s="24">
        <f t="shared" si="1"/>
        <v>1.0266488112556038</v>
      </c>
      <c r="J28" s="24">
        <f t="shared" si="2"/>
        <v>4.64735110522059</v>
      </c>
      <c r="K28" s="25">
        <f t="shared" si="8"/>
        <v>2.9402467233538236</v>
      </c>
    </row>
    <row r="29" spans="2:11" s="23" customFormat="1" ht="12.75" x14ac:dyDescent="0.2">
      <c r="B29" s="24">
        <f t="shared" si="3"/>
        <v>-0.18745899588806805</v>
      </c>
      <c r="C29" s="24">
        <v>0</v>
      </c>
      <c r="D29" s="24">
        <f t="shared" si="4"/>
        <v>-0.18067042071484374</v>
      </c>
      <c r="E29" s="24">
        <f t="shared" si="5"/>
        <v>0.36210836193833057</v>
      </c>
      <c r="F29" s="25">
        <f t="shared" si="6"/>
        <v>-2.0636224601942295</v>
      </c>
      <c r="H29" s="24">
        <f t="shared" si="7"/>
        <v>-0.19519637606432461</v>
      </c>
      <c r="I29" s="24">
        <f t="shared" si="1"/>
        <v>0.73415598049553343</v>
      </c>
      <c r="J29" s="24">
        <f t="shared" si="2"/>
        <v>3.9012201970126568</v>
      </c>
      <c r="K29" s="25">
        <f t="shared" si="8"/>
        <v>0.74746790032595056</v>
      </c>
    </row>
    <row r="30" spans="2:11" s="23" customFormat="1" ht="12.75" x14ac:dyDescent="0.2">
      <c r="B30" s="24">
        <f t="shared" si="3"/>
        <v>-0.15187533796145058</v>
      </c>
      <c r="C30" s="24">
        <v>0</v>
      </c>
      <c r="D30" s="24">
        <f t="shared" si="4"/>
        <v>-0.11175864532838574</v>
      </c>
      <c r="E30" s="24">
        <f t="shared" si="5"/>
        <v>0.53278414719992118</v>
      </c>
      <c r="F30" s="25">
        <f t="shared" si="6"/>
        <v>-1.1878969590739508</v>
      </c>
      <c r="H30" s="24">
        <f t="shared" si="7"/>
        <v>-0.10900359604639016</v>
      </c>
      <c r="I30" s="24">
        <f t="shared" si="1"/>
        <v>0.65240758252020847</v>
      </c>
      <c r="J30" s="24">
        <f t="shared" si="2"/>
        <v>3.5532212206100557</v>
      </c>
      <c r="K30" s="25">
        <f t="shared" si="8"/>
        <v>-0.10497348230849592</v>
      </c>
    </row>
    <row r="31" spans="2:11" s="23" customFormat="1" ht="12.75" x14ac:dyDescent="0.2">
      <c r="B31" s="24">
        <f t="shared" si="3"/>
        <v>-0.2221823645639279</v>
      </c>
      <c r="C31" s="24">
        <v>0</v>
      </c>
      <c r="D31" s="24">
        <f t="shared" si="4"/>
        <v>-0.10154021380910642</v>
      </c>
      <c r="E31" s="24">
        <f t="shared" si="5"/>
        <v>0.2379692905727997</v>
      </c>
      <c r="F31" s="25">
        <f t="shared" si="6"/>
        <v>-1.8899987932351228</v>
      </c>
      <c r="H31" s="24">
        <f t="shared" si="7"/>
        <v>-0.15973682149564683</v>
      </c>
      <c r="I31" s="24">
        <f t="shared" si="1"/>
        <v>0.80777448004167129</v>
      </c>
      <c r="J31" s="24">
        <f t="shared" si="2"/>
        <v>2.7501181907558427</v>
      </c>
      <c r="K31" s="25">
        <f t="shared" si="8"/>
        <v>1.0121297602049142</v>
      </c>
    </row>
    <row r="32" spans="2:11" s="23" customFormat="1" ht="12.75" x14ac:dyDescent="0.2">
      <c r="B32" s="24">
        <f t="shared" si="3"/>
        <v>-0.25333648434661649</v>
      </c>
      <c r="C32" s="24">
        <v>0</v>
      </c>
      <c r="D32" s="24">
        <f t="shared" si="4"/>
        <v>-5.4509173011558235E-2</v>
      </c>
      <c r="E32" s="24">
        <f t="shared" si="5"/>
        <v>0.28716501283034618</v>
      </c>
      <c r="F32" s="25">
        <f t="shared" si="6"/>
        <v>-1.7266657164796122</v>
      </c>
      <c r="H32" s="24">
        <f t="shared" si="7"/>
        <v>-7.7652318395466088E-2</v>
      </c>
      <c r="I32" s="24">
        <f t="shared" si="1"/>
        <v>0.77690116654204322</v>
      </c>
      <c r="J32" s="24">
        <f t="shared" si="2"/>
        <v>3.22369970674246</v>
      </c>
      <c r="K32" s="25">
        <f t="shared" si="8"/>
        <v>0.46487728324227429</v>
      </c>
    </row>
    <row r="33" spans="2:12" s="23" customFormat="1" ht="12.75" x14ac:dyDescent="0.2">
      <c r="B33" s="24">
        <f t="shared" si="3"/>
        <v>-9.4245772536870165E-2</v>
      </c>
      <c r="C33" s="24">
        <v>0</v>
      </c>
      <c r="D33" s="24">
        <f t="shared" si="4"/>
        <v>-6.4259188753173491E-2</v>
      </c>
      <c r="E33" s="24">
        <f t="shared" si="5"/>
        <v>0.49421605704629362</v>
      </c>
      <c r="F33" s="25">
        <f t="shared" si="6"/>
        <v>-0.53114715636458576</v>
      </c>
      <c r="H33" s="24">
        <f t="shared" si="7"/>
        <v>-7.5602082262861803E-2</v>
      </c>
      <c r="I33" s="24">
        <f t="shared" si="1"/>
        <v>0.6692472586439473</v>
      </c>
      <c r="J33" s="24">
        <f t="shared" si="2"/>
        <v>1.8839080449065075</v>
      </c>
      <c r="K33" s="25">
        <f t="shared" si="8"/>
        <v>-0.15261688772624835</v>
      </c>
    </row>
    <row r="34" spans="2:12" s="23" customFormat="1" ht="12.75" x14ac:dyDescent="0.2">
      <c r="B34" s="24">
        <f t="shared" si="3"/>
        <v>-0.1230140385949763</v>
      </c>
      <c r="C34" s="24">
        <v>0</v>
      </c>
      <c r="D34" s="24">
        <f t="shared" si="4"/>
        <v>-8.6928355651725395E-2</v>
      </c>
      <c r="E34" s="24">
        <f t="shared" si="5"/>
        <v>0.34651858070613401</v>
      </c>
      <c r="F34" s="25">
        <f t="shared" si="6"/>
        <v>-1.0272861334211985</v>
      </c>
      <c r="H34" s="24">
        <f t="shared" si="7"/>
        <v>-8.6570893541508279E-2</v>
      </c>
      <c r="I34" s="24">
        <f t="shared" si="1"/>
        <v>0.74265592345230425</v>
      </c>
      <c r="J34" s="24">
        <f t="shared" si="2"/>
        <v>2.2100060392425593</v>
      </c>
      <c r="K34" s="25">
        <f t="shared" si="8"/>
        <v>0.31386776045795156</v>
      </c>
    </row>
    <row r="35" spans="2:12" s="23" customFormat="1" ht="12.75" x14ac:dyDescent="0.2">
      <c r="B35" s="24">
        <f t="shared" si="3"/>
        <v>-0.15927954788988316</v>
      </c>
      <c r="C35" s="24">
        <v>0</v>
      </c>
      <c r="D35" s="24">
        <f t="shared" si="4"/>
        <v>-9.3437506583492494E-2</v>
      </c>
      <c r="E35" s="24">
        <f t="shared" si="5"/>
        <v>0.62172827994870639</v>
      </c>
      <c r="F35" s="25">
        <f t="shared" si="6"/>
        <v>-1.0199591844525613</v>
      </c>
      <c r="H35" s="24">
        <f t="shared" si="7"/>
        <v>-0.12543994086750135</v>
      </c>
      <c r="I35" s="24">
        <f t="shared" si="1"/>
        <v>0.61662610954261032</v>
      </c>
      <c r="J35" s="24">
        <f t="shared" si="2"/>
        <v>2.494383433326774</v>
      </c>
      <c r="K35" s="25">
        <f t="shared" si="8"/>
        <v>-0.23072897543667201</v>
      </c>
    </row>
    <row r="36" spans="2:12" s="23" customFormat="1" ht="12.75" x14ac:dyDescent="0.2">
      <c r="B36" s="24">
        <f t="shared" si="3"/>
        <v>-0.16363329860919656</v>
      </c>
      <c r="C36" s="24">
        <v>0</v>
      </c>
      <c r="D36" s="24">
        <f t="shared" si="4"/>
        <v>-0.10496456756880364</v>
      </c>
      <c r="E36" s="24">
        <f t="shared" si="5"/>
        <v>0.9751219138068723</v>
      </c>
      <c r="F36" s="25">
        <f t="shared" si="6"/>
        <v>-0.7549183234414738</v>
      </c>
      <c r="H36" s="24">
        <f t="shared" si="7"/>
        <v>-0.14090945763128579</v>
      </c>
      <c r="I36" s="24">
        <f t="shared" si="1"/>
        <v>0.50629786091157714</v>
      </c>
      <c r="J36" s="24">
        <f t="shared" si="2"/>
        <v>3.0757794637808393</v>
      </c>
      <c r="K36" s="25">
        <f t="shared" si="8"/>
        <v>-0.79231275131834722</v>
      </c>
    </row>
    <row r="37" spans="2:12" s="23" customFormat="1" ht="12.75" x14ac:dyDescent="0.2">
      <c r="B37" s="24">
        <f>K16/C16</f>
        <v>-0.15715250591366536</v>
      </c>
      <c r="C37" s="24">
        <v>0</v>
      </c>
      <c r="D37" s="24">
        <f t="shared" si="4"/>
        <v>-8.3264026491014026E-2</v>
      </c>
      <c r="E37" s="24">
        <f t="shared" si="5"/>
        <v>0.85387246530914229</v>
      </c>
      <c r="F37" s="26">
        <f t="shared" si="6"/>
        <v>-0.6938886082386595</v>
      </c>
      <c r="H37" s="24">
        <f t="shared" si="7"/>
        <v>-7.9122433209701318E-2</v>
      </c>
      <c r="I37" s="24">
        <f t="shared" si="1"/>
        <v>0.5394114313215419</v>
      </c>
      <c r="J37" s="24">
        <f t="shared" si="2"/>
        <v>3.448634958051485</v>
      </c>
      <c r="K37" s="26">
        <f t="shared" si="8"/>
        <v>-0.88309843185576087</v>
      </c>
    </row>
    <row r="38" spans="2:12" s="18" customFormat="1" ht="12.75" x14ac:dyDescent="0.2">
      <c r="B38" s="27"/>
      <c r="F38" s="27"/>
      <c r="G38" s="27"/>
      <c r="K38" s="27"/>
      <c r="L38" s="27"/>
    </row>
    <row r="39" spans="2:12" s="18" customFormat="1" ht="12.75" x14ac:dyDescent="0.2">
      <c r="F39" s="28"/>
    </row>
    <row r="40" spans="2:12" s="18" customFormat="1" ht="12.75" x14ac:dyDescent="0.2"/>
    <row r="41" spans="2:12" s="18" customFormat="1" ht="12.75" x14ac:dyDescent="0.2">
      <c r="B41" s="45" t="s">
        <v>16</v>
      </c>
      <c r="C41" s="45"/>
      <c r="D41" s="45"/>
      <c r="E41" s="45"/>
      <c r="F41" s="46" t="s">
        <v>21</v>
      </c>
      <c r="H41" s="48" t="s">
        <v>17</v>
      </c>
      <c r="I41" s="49"/>
      <c r="J41" s="50"/>
      <c r="K41" s="46" t="s">
        <v>21</v>
      </c>
    </row>
    <row r="42" spans="2:12" s="18" customFormat="1" ht="12.75" x14ac:dyDescent="0.2">
      <c r="B42" s="17" t="s">
        <v>12</v>
      </c>
      <c r="C42" s="17" t="s">
        <v>13</v>
      </c>
      <c r="D42" s="17" t="s">
        <v>14</v>
      </c>
      <c r="E42" s="17" t="s">
        <v>15</v>
      </c>
      <c r="F42" s="47"/>
      <c r="H42" s="17" t="s">
        <v>12</v>
      </c>
      <c r="I42" s="17" t="s">
        <v>13</v>
      </c>
      <c r="J42" s="17" t="s">
        <v>18</v>
      </c>
      <c r="K42" s="47"/>
    </row>
    <row r="43" spans="2:12" s="29" customFormat="1" ht="12.75" x14ac:dyDescent="0.2">
      <c r="B43" s="30">
        <f t="shared" ref="B43:B55" si="9">K4/C4</f>
        <v>0.24901746563088453</v>
      </c>
      <c r="C43" s="30">
        <f t="shared" ref="C43:D55" si="10">H4/C4</f>
        <v>3.741180243582147E-2</v>
      </c>
      <c r="D43" s="30">
        <f t="shared" si="10"/>
        <v>0.16476950655715988</v>
      </c>
      <c r="E43" s="30">
        <f t="shared" ref="E43:E55" si="11">G4/C4</f>
        <v>0.19453280891630806</v>
      </c>
      <c r="F43" s="25">
        <f>1.03*B43+3.07*C43+0.66*D43+0.4*E43</f>
        <v>0.55790322097203171</v>
      </c>
      <c r="H43" s="30">
        <f t="shared" ref="H43:H55" si="12">K4/C4</f>
        <v>0.24901746563088453</v>
      </c>
      <c r="I43" s="30">
        <f t="shared" ref="I43:I55" si="13">H4/C4</f>
        <v>3.741180243582147E-2</v>
      </c>
      <c r="J43" s="30">
        <f t="shared" ref="J43:J55" si="14">J4/C4</f>
        <v>1.1097232107534903E-2</v>
      </c>
      <c r="K43" s="25">
        <f>1.65*H43+3.404*I43-0.016*J43+0.057</f>
        <v>0.59505103806877524</v>
      </c>
    </row>
    <row r="44" spans="2:12" s="29" customFormat="1" ht="12.75" x14ac:dyDescent="0.2">
      <c r="B44" s="30">
        <f t="shared" si="9"/>
        <v>-7.882521642523127E-2</v>
      </c>
      <c r="C44" s="30">
        <f t="shared" si="10"/>
        <v>-8.4005828886653977E-2</v>
      </c>
      <c r="D44" s="30">
        <f t="shared" si="10"/>
        <v>-1.0502137680485903</v>
      </c>
      <c r="E44" s="30">
        <f t="shared" si="11"/>
        <v>0.15253171130641316</v>
      </c>
      <c r="F44" s="25">
        <f t="shared" ref="F44:F55" si="15">1.03*B44+3.07*C44+0.66*D44+0.4*E44</f>
        <v>-0.97121626998952026</v>
      </c>
      <c r="H44" s="30">
        <f t="shared" si="12"/>
        <v>-7.882521642523127E-2</v>
      </c>
      <c r="I44" s="30">
        <f t="shared" si="13"/>
        <v>-8.4005828886653977E-2</v>
      </c>
      <c r="J44" s="30">
        <f t="shared" si="14"/>
        <v>-0.22277868038925278</v>
      </c>
      <c r="K44" s="25">
        <f t="shared" ref="K44:K55" si="16">1.65*H44+3.404*I44-0.016*J44+0.057</f>
        <v>-0.35545298974557366</v>
      </c>
    </row>
    <row r="45" spans="2:12" s="29" customFormat="1" ht="12.75" x14ac:dyDescent="0.2">
      <c r="B45" s="30">
        <f t="shared" si="9"/>
        <v>-0.15346784535783733</v>
      </c>
      <c r="C45" s="30">
        <f t="shared" si="10"/>
        <v>-0.14200514511987372</v>
      </c>
      <c r="D45" s="30">
        <f t="shared" si="10"/>
        <v>-0.53156995384935934</v>
      </c>
      <c r="E45" s="30">
        <f t="shared" si="11"/>
        <v>7.7564383095619152E-2</v>
      </c>
      <c r="F45" s="25">
        <f t="shared" si="15"/>
        <v>-0.91383809253891424</v>
      </c>
      <c r="H45" s="30">
        <f t="shared" si="12"/>
        <v>-0.15346784535783733</v>
      </c>
      <c r="I45" s="30">
        <f t="shared" si="13"/>
        <v>-0.14200514511987372</v>
      </c>
      <c r="J45" s="30">
        <f t="shared" si="14"/>
        <v>-0.15228217442459044</v>
      </c>
      <c r="K45" s="25">
        <f t="shared" si="16"/>
        <v>-0.67717094403768818</v>
      </c>
    </row>
    <row r="46" spans="2:12" s="29" customFormat="1" ht="12.75" x14ac:dyDescent="0.2">
      <c r="B46" s="30">
        <f t="shared" si="9"/>
        <v>-0.3632462709276818</v>
      </c>
      <c r="C46" s="30">
        <f t="shared" si="10"/>
        <v>-0.19345716926613954</v>
      </c>
      <c r="D46" s="30">
        <f t="shared" si="10"/>
        <v>-0.65717693052331883</v>
      </c>
      <c r="E46" s="30">
        <f t="shared" si="11"/>
        <v>8.3975053029686539E-2</v>
      </c>
      <c r="F46" s="25">
        <f t="shared" si="15"/>
        <v>-1.3682039216360764</v>
      </c>
      <c r="H46" s="30">
        <f t="shared" si="12"/>
        <v>-0.3632462709276818</v>
      </c>
      <c r="I46" s="30">
        <f t="shared" si="13"/>
        <v>-0.19345716926613954</v>
      </c>
      <c r="J46" s="30">
        <f t="shared" si="14"/>
        <v>-0.31265286747061422</v>
      </c>
      <c r="K46" s="25">
        <f t="shared" si="16"/>
        <v>-1.1958821053330841</v>
      </c>
    </row>
    <row r="47" spans="2:12" s="29" customFormat="1" ht="12.75" x14ac:dyDescent="0.2">
      <c r="B47" s="30">
        <f t="shared" si="9"/>
        <v>-0.18745899588806805</v>
      </c>
      <c r="C47" s="30">
        <f t="shared" si="10"/>
        <v>-0.18067042071484374</v>
      </c>
      <c r="D47" s="30">
        <f t="shared" si="10"/>
        <v>-0.85477686060940883</v>
      </c>
      <c r="E47" s="30">
        <f t="shared" si="11"/>
        <v>7.7609481105764669E-2</v>
      </c>
      <c r="F47" s="25">
        <f t="shared" si="15"/>
        <v>-1.2808498929191843</v>
      </c>
      <c r="H47" s="30">
        <f t="shared" si="12"/>
        <v>-0.18745899588806805</v>
      </c>
      <c r="I47" s="30">
        <f t="shared" si="13"/>
        <v>-0.18067042071484374</v>
      </c>
      <c r="J47" s="30">
        <f t="shared" si="14"/>
        <v>-0.19519637606432461</v>
      </c>
      <c r="K47" s="25">
        <f t="shared" si="16"/>
        <v>-0.86418631331161111</v>
      </c>
    </row>
    <row r="48" spans="2:12" s="29" customFormat="1" ht="12.75" x14ac:dyDescent="0.2">
      <c r="B48" s="30">
        <f t="shared" si="9"/>
        <v>-0.15187533796145058</v>
      </c>
      <c r="C48" s="30">
        <f t="shared" si="10"/>
        <v>-0.11175864532838574</v>
      </c>
      <c r="D48" s="30">
        <f t="shared" si="10"/>
        <v>-0.59772205014927648</v>
      </c>
      <c r="E48" s="30">
        <f t="shared" si="11"/>
        <v>0.11500613141518093</v>
      </c>
      <c r="F48" s="25">
        <f t="shared" si="15"/>
        <v>-0.84802473979088844</v>
      </c>
      <c r="H48" s="30">
        <f t="shared" si="12"/>
        <v>-0.15187533796145058</v>
      </c>
      <c r="I48" s="30">
        <f t="shared" si="13"/>
        <v>-0.11175864532838574</v>
      </c>
      <c r="J48" s="30">
        <f t="shared" si="14"/>
        <v>-0.10900359604639016</v>
      </c>
      <c r="K48" s="25">
        <f t="shared" si="16"/>
        <v>-0.57227667879747623</v>
      </c>
    </row>
    <row r="49" spans="2:11" s="29" customFormat="1" ht="12.75" x14ac:dyDescent="0.2">
      <c r="B49" s="30">
        <f t="shared" si="9"/>
        <v>-0.2221823645639279</v>
      </c>
      <c r="C49" s="30">
        <f t="shared" si="10"/>
        <v>-0.10154021380910642</v>
      </c>
      <c r="D49" s="30">
        <f t="shared" si="10"/>
        <v>-0.48885898526556298</v>
      </c>
      <c r="E49" s="30">
        <f t="shared" si="11"/>
        <v>0.1530809256629059</v>
      </c>
      <c r="F49" s="25">
        <f t="shared" si="15"/>
        <v>-0.80199085190491171</v>
      </c>
      <c r="H49" s="30">
        <f t="shared" si="12"/>
        <v>-0.2221823645639279</v>
      </c>
      <c r="I49" s="30">
        <f t="shared" si="13"/>
        <v>-0.10154021380910642</v>
      </c>
      <c r="J49" s="30">
        <f t="shared" si="14"/>
        <v>-0.15973682149564683</v>
      </c>
      <c r="K49" s="25">
        <f t="shared" si="16"/>
        <v>-0.65268800019274886</v>
      </c>
    </row>
    <row r="50" spans="2:11" s="29" customFormat="1" ht="12.75" x14ac:dyDescent="0.2">
      <c r="B50" s="30">
        <f t="shared" si="9"/>
        <v>-0.25333648434661649</v>
      </c>
      <c r="C50" s="30">
        <f t="shared" si="10"/>
        <v>-5.4509173011558235E-2</v>
      </c>
      <c r="D50" s="30">
        <f t="shared" si="10"/>
        <v>-0.21545396137821726</v>
      </c>
      <c r="E50" s="30">
        <f t="shared" si="11"/>
        <v>0.16636423582818677</v>
      </c>
      <c r="F50" s="25">
        <f t="shared" si="15"/>
        <v>-0.50393366020084751</v>
      </c>
      <c r="H50" s="30">
        <f t="shared" si="12"/>
        <v>-0.25333648434661649</v>
      </c>
      <c r="I50" s="30">
        <f t="shared" si="13"/>
        <v>-5.4509173011558235E-2</v>
      </c>
      <c r="J50" s="30">
        <f t="shared" si="14"/>
        <v>-7.7652318395466088E-2</v>
      </c>
      <c r="K50" s="25">
        <f t="shared" si="16"/>
        <v>-0.54531198700893391</v>
      </c>
    </row>
    <row r="51" spans="2:11" s="29" customFormat="1" ht="12.75" x14ac:dyDescent="0.2">
      <c r="B51" s="30">
        <f t="shared" si="9"/>
        <v>-9.4245772536870165E-2</v>
      </c>
      <c r="C51" s="30">
        <f t="shared" si="10"/>
        <v>-6.4259188753173491E-2</v>
      </c>
      <c r="D51" s="30">
        <f t="shared" si="10"/>
        <v>-0.48278761610231641</v>
      </c>
      <c r="E51" s="30">
        <f t="shared" si="11"/>
        <v>0.14612999635429066</v>
      </c>
      <c r="F51" s="25">
        <f t="shared" si="15"/>
        <v>-0.55453668327103145</v>
      </c>
      <c r="H51" s="30">
        <f t="shared" si="12"/>
        <v>-9.4245772536870165E-2</v>
      </c>
      <c r="I51" s="30">
        <f t="shared" si="13"/>
        <v>-6.4259188753173491E-2</v>
      </c>
      <c r="J51" s="30">
        <f t="shared" si="14"/>
        <v>-7.5602082262861803E-2</v>
      </c>
      <c r="K51" s="25">
        <f t="shared" si="16"/>
        <v>-0.31603416988543254</v>
      </c>
    </row>
    <row r="52" spans="2:11" s="29" customFormat="1" ht="12.75" x14ac:dyDescent="0.2">
      <c r="B52" s="30">
        <f t="shared" si="9"/>
        <v>-0.1230140385949763</v>
      </c>
      <c r="C52" s="30">
        <f t="shared" si="10"/>
        <v>-8.6928355651725395E-2</v>
      </c>
      <c r="D52" s="30">
        <f t="shared" si="10"/>
        <v>-0.48289354647709376</v>
      </c>
      <c r="E52" s="30">
        <f t="shared" si="11"/>
        <v>0.15948452392466742</v>
      </c>
      <c r="F52" s="25">
        <f t="shared" si="15"/>
        <v>-0.64849044270863754</v>
      </c>
      <c r="H52" s="30">
        <f t="shared" si="12"/>
        <v>-0.1230140385949763</v>
      </c>
      <c r="I52" s="30">
        <f t="shared" si="13"/>
        <v>-8.6928355651725395E-2</v>
      </c>
      <c r="J52" s="30">
        <f t="shared" si="14"/>
        <v>-8.6570893541508279E-2</v>
      </c>
      <c r="K52" s="25">
        <f t="shared" si="16"/>
        <v>-0.44049215202351993</v>
      </c>
    </row>
    <row r="53" spans="2:11" s="29" customFormat="1" ht="12.75" x14ac:dyDescent="0.2">
      <c r="B53" s="30">
        <f t="shared" si="9"/>
        <v>-0.15927954788988316</v>
      </c>
      <c r="C53" s="30">
        <f t="shared" si="10"/>
        <v>-9.3437506583492494E-2</v>
      </c>
      <c r="D53" s="30">
        <f t="shared" si="10"/>
        <v>-0.43324844369374138</v>
      </c>
      <c r="E53" s="30">
        <f t="shared" si="11"/>
        <v>0.19359704763277097</v>
      </c>
      <c r="F53" s="25">
        <f t="shared" si="15"/>
        <v>-0.65941623332266253</v>
      </c>
      <c r="H53" s="30">
        <f t="shared" si="12"/>
        <v>-0.15927954788988316</v>
      </c>
      <c r="I53" s="30">
        <f t="shared" si="13"/>
        <v>-9.3437506583492494E-2</v>
      </c>
      <c r="J53" s="30">
        <f t="shared" si="14"/>
        <v>-0.12543994086750135</v>
      </c>
      <c r="K53" s="25">
        <f t="shared" si="16"/>
        <v>-0.52186548737463556</v>
      </c>
    </row>
    <row r="54" spans="2:11" s="29" customFormat="1" ht="12.75" x14ac:dyDescent="0.2">
      <c r="B54" s="30">
        <f t="shared" si="9"/>
        <v>-0.16363329860919656</v>
      </c>
      <c r="C54" s="30">
        <f t="shared" si="10"/>
        <v>-0.10496456756880364</v>
      </c>
      <c r="D54" s="30">
        <f t="shared" si="10"/>
        <v>-0.53748411556463438</v>
      </c>
      <c r="E54" s="30">
        <f t="shared" si="11"/>
        <v>0.21775201480725997</v>
      </c>
      <c r="F54" s="25">
        <f t="shared" si="15"/>
        <v>-0.75842223035345435</v>
      </c>
      <c r="H54" s="30">
        <f t="shared" si="12"/>
        <v>-0.16363329860919656</v>
      </c>
      <c r="I54" s="30">
        <f t="shared" si="13"/>
        <v>-0.10496456756880364</v>
      </c>
      <c r="J54" s="30">
        <f t="shared" si="14"/>
        <v>-0.14090945763128579</v>
      </c>
      <c r="K54" s="25">
        <f t="shared" si="16"/>
        <v>-0.56803977938728123</v>
      </c>
    </row>
    <row r="55" spans="2:11" s="29" customFormat="1" ht="12.75" x14ac:dyDescent="0.2">
      <c r="B55" s="30">
        <f t="shared" si="9"/>
        <v>-0.15715250591366536</v>
      </c>
      <c r="C55" s="30">
        <f t="shared" si="10"/>
        <v>-8.3264026491014026E-2</v>
      </c>
      <c r="D55" s="30">
        <f t="shared" si="10"/>
        <v>-0.3822290616727187</v>
      </c>
      <c r="E55" s="30">
        <f t="shared" si="11"/>
        <v>0.25271927013379736</v>
      </c>
      <c r="F55" s="26">
        <f t="shared" si="15"/>
        <v>-0.56867111506896373</v>
      </c>
      <c r="H55" s="30">
        <f t="shared" si="12"/>
        <v>-0.15715250591366536</v>
      </c>
      <c r="I55" s="30">
        <f t="shared" si="13"/>
        <v>-8.3264026491014026E-2</v>
      </c>
      <c r="J55" s="30">
        <f t="shared" si="14"/>
        <v>-7.9122433209701318E-2</v>
      </c>
      <c r="K55" s="26">
        <f t="shared" si="16"/>
        <v>-0.48446642200160445</v>
      </c>
    </row>
    <row r="56" spans="2:11" s="11" customFormat="1" x14ac:dyDescent="0.25"/>
    <row r="57" spans="2:11" s="11" customFormat="1" x14ac:dyDescent="0.25">
      <c r="F57" s="16"/>
      <c r="K57" s="16"/>
    </row>
    <row r="58" spans="2:11" s="11" customFormat="1" x14ac:dyDescent="0.25"/>
    <row r="59" spans="2:11" s="11" customFormat="1" x14ac:dyDescent="0.25"/>
    <row r="60" spans="2:11" s="11" customFormat="1" x14ac:dyDescent="0.25"/>
  </sheetData>
  <mergeCells count="9">
    <mergeCell ref="B41:E41"/>
    <mergeCell ref="F41:F42"/>
    <mergeCell ref="H41:J41"/>
    <mergeCell ref="K41:K42"/>
    <mergeCell ref="A1:K2"/>
    <mergeCell ref="B23:E23"/>
    <mergeCell ref="F23:F24"/>
    <mergeCell ref="H23:J23"/>
    <mergeCell ref="K23:K24"/>
  </mergeCells>
  <pageMargins left="0.3" right="0.28000000000000003" top="0.39" bottom="0.37" header="0.25" footer="0.25"/>
  <pageSetup paperSize="9" scale="65" orientation="landscape" useFirstPageNumber="1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tabSelected="1" topLeftCell="E29" zoomScaleNormal="100" workbookViewId="0">
      <selection activeCell="I38" sqref="I38:L49"/>
    </sheetView>
  </sheetViews>
  <sheetFormatPr defaultRowHeight="15" x14ac:dyDescent="0.25"/>
  <cols>
    <col min="1" max="1" width="9.140625" style="2"/>
    <col min="2" max="2" width="11.140625" style="2" customWidth="1"/>
    <col min="3" max="3" width="21" style="2" customWidth="1"/>
    <col min="4" max="4" width="22.42578125" style="2" customWidth="1"/>
    <col min="5" max="6" width="21.5703125" style="2" customWidth="1"/>
    <col min="7" max="7" width="22" style="2" customWidth="1"/>
    <col min="8" max="8" width="21.5703125" style="2" customWidth="1"/>
    <col min="9" max="9" width="21.28515625" style="2" customWidth="1"/>
    <col min="10" max="10" width="21.42578125" style="2" customWidth="1"/>
    <col min="11" max="11" width="23.28515625" style="2" customWidth="1"/>
    <col min="12" max="12" width="22.28515625" style="2" customWidth="1"/>
    <col min="13" max="13" width="22.140625" style="2" customWidth="1"/>
    <col min="14" max="14" width="21.140625" style="2" customWidth="1"/>
    <col min="15" max="15" width="14.140625" style="2" customWidth="1"/>
    <col min="16" max="16384" width="9.140625" style="2"/>
  </cols>
  <sheetData>
    <row r="1" spans="2:14" x14ac:dyDescent="0.25">
      <c r="B1" s="40" t="s">
        <v>19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2:14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14" x14ac:dyDescent="0.25"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20</v>
      </c>
      <c r="L3" s="14" t="s">
        <v>9</v>
      </c>
      <c r="M3" s="31" t="s">
        <v>24</v>
      </c>
      <c r="N3" s="33" t="s">
        <v>23</v>
      </c>
    </row>
    <row r="4" spans="2:14" s="5" customFormat="1" x14ac:dyDescent="0.25">
      <c r="B4" s="3">
        <v>2007</v>
      </c>
      <c r="C4" s="4">
        <v>1474705693658</v>
      </c>
      <c r="D4" s="4">
        <v>4536743642121</v>
      </c>
      <c r="E4" s="4">
        <v>344977289680</v>
      </c>
      <c r="F4" s="4">
        <f>E4+E18</f>
        <v>2740557401423</v>
      </c>
      <c r="G4" s="4">
        <v>1796186240698</v>
      </c>
      <c r="H4" s="4">
        <v>882545484035</v>
      </c>
      <c r="I4" s="4">
        <v>169727756841</v>
      </c>
      <c r="J4" s="4">
        <v>56841737794</v>
      </c>
      <c r="K4" s="4">
        <v>50345297209</v>
      </c>
      <c r="L4" s="4">
        <f>C4-E4</f>
        <v>1129728403978</v>
      </c>
    </row>
    <row r="5" spans="2:14" s="5" customFormat="1" x14ac:dyDescent="0.25">
      <c r="B5" s="3">
        <v>2008</v>
      </c>
      <c r="C5" s="4">
        <v>743950857864</v>
      </c>
      <c r="D5" s="4">
        <v>4797891800649</v>
      </c>
      <c r="E5" s="4">
        <v>1122145717435</v>
      </c>
      <c r="F5" s="4">
        <f>E5+E19</f>
        <v>4070573568995</v>
      </c>
      <c r="G5" s="4">
        <v>727318231654</v>
      </c>
      <c r="H5" s="4">
        <v>731830647016</v>
      </c>
      <c r="I5" s="4">
        <v>-403050877622</v>
      </c>
      <c r="J5" s="4">
        <v>-1178492882207</v>
      </c>
      <c r="K5" s="4">
        <v>-1068868003999</v>
      </c>
      <c r="L5" s="4">
        <f t="shared" ref="L5:L16" si="0">C5-E5</f>
        <v>-378194859571</v>
      </c>
    </row>
    <row r="6" spans="2:14" s="5" customFormat="1" x14ac:dyDescent="0.25">
      <c r="B6" s="3">
        <v>2009</v>
      </c>
      <c r="C6" s="4">
        <v>539174074589</v>
      </c>
      <c r="D6" s="4">
        <v>4756934743736</v>
      </c>
      <c r="E6" s="4">
        <v>1269210600218</v>
      </c>
      <c r="F6" s="4">
        <v>3964402349080</v>
      </c>
      <c r="G6" s="4">
        <v>792532394656</v>
      </c>
      <c r="H6" s="4">
        <v>368968708824</v>
      </c>
      <c r="I6" s="4">
        <v>-675509208610</v>
      </c>
      <c r="J6" s="4">
        <v>-674674220183</v>
      </c>
      <c r="K6" s="4">
        <v>-724396366372</v>
      </c>
      <c r="L6" s="4">
        <f>C6-E6</f>
        <v>-730036525629</v>
      </c>
    </row>
    <row r="7" spans="2:14" s="5" customFormat="1" x14ac:dyDescent="0.25">
      <c r="B7" s="3">
        <v>2010</v>
      </c>
      <c r="C7" s="4">
        <v>446530789820</v>
      </c>
      <c r="D7" s="4">
        <v>4483609881543</v>
      </c>
      <c r="E7" s="4">
        <v>2075185359585</v>
      </c>
      <c r="F7" s="4">
        <v>4603092755020</v>
      </c>
      <c r="G7" s="4">
        <v>-119482873477</v>
      </c>
      <c r="H7" s="4">
        <v>376511377567</v>
      </c>
      <c r="I7" s="4">
        <v>-867386475777</v>
      </c>
      <c r="J7" s="4">
        <v>-1363763944879</v>
      </c>
      <c r="K7" s="4">
        <v>-1401813486084</v>
      </c>
      <c r="L7" s="4">
        <f t="shared" si="0"/>
        <v>-1628654569765</v>
      </c>
      <c r="M7" s="4">
        <v>-497940720389</v>
      </c>
      <c r="N7" s="5">
        <f>J7+M7</f>
        <v>-1861704665268</v>
      </c>
    </row>
    <row r="8" spans="2:14" s="5" customFormat="1" x14ac:dyDescent="0.25">
      <c r="B8" s="3">
        <v>2011</v>
      </c>
      <c r="C8" s="4">
        <v>794529242937</v>
      </c>
      <c r="D8" s="4">
        <v>12296578650738</v>
      </c>
      <c r="E8" s="4">
        <v>3099633529663</v>
      </c>
      <c r="F8" s="4">
        <v>9027606756073</v>
      </c>
      <c r="G8" s="4">
        <v>3268971894665</v>
      </c>
      <c r="H8" s="4">
        <v>954331088460</v>
      </c>
      <c r="I8" s="4">
        <v>-2221628038182</v>
      </c>
      <c r="J8" s="4">
        <v>-2649495017525</v>
      </c>
      <c r="K8" s="4">
        <v>-2400247590614</v>
      </c>
      <c r="L8" s="4">
        <f t="shared" si="0"/>
        <v>-2305104286726</v>
      </c>
      <c r="M8" s="5">
        <v>-347425729716</v>
      </c>
      <c r="N8" s="5">
        <f t="shared" ref="N8:N16" si="1">J8+M8</f>
        <v>-2996920747241</v>
      </c>
    </row>
    <row r="9" spans="2:14" s="5" customFormat="1" x14ac:dyDescent="0.25">
      <c r="B9" s="3">
        <v>2012</v>
      </c>
      <c r="C9" s="4">
        <v>852986421800</v>
      </c>
      <c r="D9" s="4">
        <v>14339806990815</v>
      </c>
      <c r="E9" s="4">
        <v>3030849454832</v>
      </c>
      <c r="F9" s="4">
        <v>9355398812684</v>
      </c>
      <c r="G9" s="4">
        <v>4984408178131</v>
      </c>
      <c r="H9" s="4">
        <v>1649165727254</v>
      </c>
      <c r="I9" s="4">
        <v>-1602597403564</v>
      </c>
      <c r="J9" s="4">
        <v>-1811605549836</v>
      </c>
      <c r="K9" s="4">
        <v>-1563090528610</v>
      </c>
      <c r="L9" s="4">
        <f t="shared" si="0"/>
        <v>-2177863033032</v>
      </c>
      <c r="M9" s="5">
        <v>-367979998582</v>
      </c>
      <c r="N9" s="5">
        <f>J9+M9</f>
        <v>-2179585548418</v>
      </c>
    </row>
    <row r="10" spans="2:14" s="5" customFormat="1" x14ac:dyDescent="0.25">
      <c r="B10" s="3">
        <v>2013</v>
      </c>
      <c r="C10" s="4">
        <v>2014295403669</v>
      </c>
      <c r="D10" s="4">
        <v>15866493429557</v>
      </c>
      <c r="E10" s="4">
        <v>5539550431186</v>
      </c>
      <c r="F10" s="4">
        <v>12816548480145</v>
      </c>
      <c r="G10" s="4">
        <v>3049944949412</v>
      </c>
      <c r="H10" s="4">
        <v>2428857501221</v>
      </c>
      <c r="I10" s="4">
        <v>-1611087135238</v>
      </c>
      <c r="J10" s="4">
        <v>-2708059002617</v>
      </c>
      <c r="K10" s="4">
        <v>-2534463228719</v>
      </c>
      <c r="L10" s="4">
        <f t="shared" si="0"/>
        <v>-3525255027517</v>
      </c>
      <c r="M10" s="4">
        <v>-390141608991</v>
      </c>
      <c r="N10" s="5">
        <f t="shared" si="1"/>
        <v>-3098200611608</v>
      </c>
    </row>
    <row r="11" spans="2:14" s="5" customFormat="1" x14ac:dyDescent="0.25">
      <c r="B11" s="3">
        <v>2014</v>
      </c>
      <c r="C11" s="4">
        <v>2023170122409</v>
      </c>
      <c r="D11" s="4">
        <v>17758684934364</v>
      </c>
      <c r="E11" s="4">
        <v>6522092930300</v>
      </c>
      <c r="F11" s="4">
        <v>13796743041760</v>
      </c>
      <c r="G11" s="4">
        <v>3961941892604</v>
      </c>
      <c r="H11" s="4">
        <v>2954410048419</v>
      </c>
      <c r="I11" s="4">
        <v>-968011229545</v>
      </c>
      <c r="J11" s="4">
        <v>-1405210758310</v>
      </c>
      <c r="K11" s="4">
        <v>-1379003056808</v>
      </c>
      <c r="L11" s="4">
        <f t="shared" si="0"/>
        <v>-4498922807891</v>
      </c>
      <c r="M11" s="5">
        <v>-361542361108</v>
      </c>
      <c r="N11" s="5">
        <f t="shared" si="1"/>
        <v>-1766753119418</v>
      </c>
    </row>
    <row r="12" spans="2:14" s="5" customFormat="1" x14ac:dyDescent="0.25">
      <c r="B12" s="3">
        <v>2015</v>
      </c>
      <c r="C12" s="4">
        <v>2207746392001</v>
      </c>
      <c r="D12" s="4">
        <v>20705913320829</v>
      </c>
      <c r="E12" s="4">
        <v>4159191189004</v>
      </c>
      <c r="F12" s="4">
        <v>13857375727684</v>
      </c>
      <c r="G12" s="4">
        <v>6848537593145</v>
      </c>
      <c r="H12" s="4">
        <v>3025755038085</v>
      </c>
      <c r="I12" s="4">
        <v>-1330545192390</v>
      </c>
      <c r="J12" s="4">
        <v>-2008005999053</v>
      </c>
      <c r="K12" s="4">
        <v>-1565410162209</v>
      </c>
      <c r="L12" s="4">
        <f t="shared" si="0"/>
        <v>-1951444797003</v>
      </c>
      <c r="M12" s="5">
        <v>-407345727283</v>
      </c>
      <c r="N12" s="5">
        <f t="shared" si="1"/>
        <v>-2415351726336</v>
      </c>
    </row>
    <row r="13" spans="2:14" s="5" customFormat="1" x14ac:dyDescent="0.25">
      <c r="B13" s="3">
        <v>2016</v>
      </c>
      <c r="C13" s="4">
        <v>2318664718735</v>
      </c>
      <c r="D13" s="4">
        <v>22807139288268</v>
      </c>
      <c r="E13" s="4">
        <v>5124263031383</v>
      </c>
      <c r="F13" s="4">
        <v>16937857089434</v>
      </c>
      <c r="G13" s="4">
        <v>5869282198834</v>
      </c>
      <c r="H13" s="4">
        <v>3637385751473</v>
      </c>
      <c r="I13" s="4">
        <v>-1982587115449</v>
      </c>
      <c r="J13" s="4">
        <v>-2474473548306</v>
      </c>
      <c r="K13" s="4">
        <v>-1974434427311</v>
      </c>
      <c r="L13" s="4">
        <f t="shared" si="0"/>
        <v>-2805598312648</v>
      </c>
      <c r="M13" s="5">
        <v>-562231277018</v>
      </c>
      <c r="N13" s="5">
        <f t="shared" si="1"/>
        <v>-3036704825324</v>
      </c>
    </row>
    <row r="14" spans="2:14" x14ac:dyDescent="0.25">
      <c r="B14" s="3">
        <v>2017</v>
      </c>
      <c r="C14" s="6">
        <v>2570255076703</v>
      </c>
      <c r="D14" s="6">
        <v>24114499676408</v>
      </c>
      <c r="E14" s="6">
        <v>6411201682752</v>
      </c>
      <c r="F14" s="4">
        <v>14869630119030</v>
      </c>
      <c r="G14" s="6">
        <v>9244869557378</v>
      </c>
      <c r="H14" s="6">
        <v>4668495942494</v>
      </c>
      <c r="I14" s="6">
        <v>-2253198722272</v>
      </c>
      <c r="J14" s="6">
        <v>-2777643151259</v>
      </c>
      <c r="K14" s="4">
        <v>-3024921413458</v>
      </c>
      <c r="L14" s="4">
        <f t="shared" si="0"/>
        <v>-3840946606049</v>
      </c>
      <c r="M14" s="2">
        <v>-666318894659</v>
      </c>
      <c r="N14" s="5">
        <f t="shared" si="1"/>
        <v>-3443962045918</v>
      </c>
    </row>
    <row r="15" spans="2:14" x14ac:dyDescent="0.25">
      <c r="B15" s="3">
        <v>2018</v>
      </c>
      <c r="C15" s="6">
        <v>1987582883558</v>
      </c>
      <c r="D15" s="6">
        <v>25213595077036</v>
      </c>
      <c r="E15" s="6">
        <v>6113366615810</v>
      </c>
      <c r="F15" s="4">
        <v>12765589253394</v>
      </c>
      <c r="G15" s="6">
        <v>12448005823642</v>
      </c>
      <c r="H15" s="6">
        <v>5490311128559</v>
      </c>
      <c r="I15" s="6">
        <v>-2646534104116</v>
      </c>
      <c r="J15" s="6">
        <v>-3285837448621</v>
      </c>
      <c r="K15" s="4">
        <v>-3552834007240</v>
      </c>
      <c r="L15" s="4">
        <f t="shared" si="0"/>
        <v>-4125783732252</v>
      </c>
      <c r="M15" s="2">
        <v>-606387919357</v>
      </c>
      <c r="N15" s="5">
        <f t="shared" si="1"/>
        <v>-3892225367978</v>
      </c>
    </row>
    <row r="16" spans="2:14" x14ac:dyDescent="0.25">
      <c r="B16" s="3">
        <v>2019</v>
      </c>
      <c r="C16" s="6">
        <v>1774596661176</v>
      </c>
      <c r="D16" s="6">
        <v>27650462178339</v>
      </c>
      <c r="E16" s="6">
        <v>6119936082173</v>
      </c>
      <c r="F16" s="4">
        <v>14914975380320</v>
      </c>
      <c r="G16" s="6">
        <v>12735486798019</v>
      </c>
      <c r="H16" s="6">
        <v>6987804620572</v>
      </c>
      <c r="I16" s="6">
        <v>-2302288815306</v>
      </c>
      <c r="J16" s="6">
        <v>-2339217426186</v>
      </c>
      <c r="K16" s="4">
        <v>-2187771846923</v>
      </c>
      <c r="L16" s="4">
        <f t="shared" si="0"/>
        <v>-4345339420997</v>
      </c>
      <c r="M16" s="2">
        <v>-375029222477</v>
      </c>
      <c r="N16" s="5">
        <f t="shared" si="1"/>
        <v>-2714246648663</v>
      </c>
    </row>
    <row r="18" spans="3:12" x14ac:dyDescent="0.25">
      <c r="E18" s="5">
        <v>2395580111743</v>
      </c>
    </row>
    <row r="19" spans="3:12" x14ac:dyDescent="0.25">
      <c r="E19" s="5">
        <v>2948427851560</v>
      </c>
    </row>
    <row r="23" spans="3:12" x14ac:dyDescent="0.25">
      <c r="C23" s="36" t="s">
        <v>10</v>
      </c>
      <c r="D23" s="36"/>
      <c r="E23" s="36"/>
      <c r="F23" s="36"/>
      <c r="G23" s="43" t="s">
        <v>21</v>
      </c>
      <c r="I23" s="37" t="s">
        <v>11</v>
      </c>
      <c r="J23" s="38"/>
      <c r="K23" s="39"/>
      <c r="L23" s="43" t="s">
        <v>21</v>
      </c>
    </row>
    <row r="24" spans="3:12" x14ac:dyDescent="0.25">
      <c r="C24" s="14" t="s">
        <v>12</v>
      </c>
      <c r="D24" s="14" t="s">
        <v>13</v>
      </c>
      <c r="E24" s="14" t="s">
        <v>14</v>
      </c>
      <c r="F24" s="14" t="s">
        <v>15</v>
      </c>
      <c r="G24" s="44"/>
      <c r="I24" s="14" t="s">
        <v>12</v>
      </c>
      <c r="J24" s="14" t="s">
        <v>13</v>
      </c>
      <c r="K24" s="14" t="s">
        <v>14</v>
      </c>
      <c r="L24" s="44"/>
    </row>
    <row r="25" spans="3:12" s="8" customFormat="1" x14ac:dyDescent="0.25">
      <c r="C25" s="7">
        <f>L7/D7</f>
        <v>-0.3632462709276818</v>
      </c>
      <c r="D25" s="7">
        <v>0</v>
      </c>
      <c r="E25" s="7">
        <f>N7/D7</f>
        <v>-0.41522449866385536</v>
      </c>
      <c r="F25" s="7">
        <f t="shared" ref="F25:F34" si="2">G7/F7</f>
        <v>-2.5957085776013404E-2</v>
      </c>
      <c r="G25" s="12">
        <f>6.56*C25+3.26*D25+6.72*E25+1.05*F25</f>
        <v>-5.2004591083715139</v>
      </c>
      <c r="I25" s="7">
        <f>K7/D7</f>
        <v>-0.31265286747061422</v>
      </c>
      <c r="J25" s="7">
        <f t="shared" ref="J25:J34" si="3">F7/D7</f>
        <v>1.0266488112556038</v>
      </c>
      <c r="K25" s="7">
        <f t="shared" ref="K25:K34" si="4">E7/C7</f>
        <v>4.64735110522059</v>
      </c>
      <c r="L25" s="34">
        <f t="shared" ref="L25:L34" si="5">-4.3-4.5*I25+5.7*J25-0.004*K25</f>
        <v>2.9402467233538236</v>
      </c>
    </row>
    <row r="26" spans="3:12" s="8" customFormat="1" x14ac:dyDescent="0.25">
      <c r="C26" s="7">
        <f t="shared" ref="C26:C34" si="6">L8/D8</f>
        <v>-0.18745899588806805</v>
      </c>
      <c r="D26" s="7">
        <v>0</v>
      </c>
      <c r="E26" s="7">
        <f t="shared" ref="E26:E34" si="7">N8/D8</f>
        <v>-0.24371988602383596</v>
      </c>
      <c r="F26" s="7">
        <f t="shared" si="2"/>
        <v>0.36210836193833057</v>
      </c>
      <c r="G26" s="34">
        <f t="shared" ref="G26:G34" si="8">6.56*C26+3.26*D26+6.72*E26+1.05*F26</f>
        <v>-2.4873148670706571</v>
      </c>
      <c r="I26" s="7">
        <f t="shared" ref="I26:I34" si="9">K8/D8</f>
        <v>-0.19519637606432461</v>
      </c>
      <c r="J26" s="7">
        <f t="shared" si="3"/>
        <v>0.73415598049553343</v>
      </c>
      <c r="K26" s="7">
        <f t="shared" si="4"/>
        <v>3.9012201970126568</v>
      </c>
      <c r="L26" s="34">
        <f t="shared" si="5"/>
        <v>0.74746790032595056</v>
      </c>
    </row>
    <row r="27" spans="3:12" s="8" customFormat="1" x14ac:dyDescent="0.25">
      <c r="C27" s="7">
        <f t="shared" si="6"/>
        <v>-0.15187533796145058</v>
      </c>
      <c r="D27" s="7">
        <v>0</v>
      </c>
      <c r="E27" s="7">
        <f t="shared" si="7"/>
        <v>-0.1519954592006767</v>
      </c>
      <c r="F27" s="7">
        <f t="shared" si="2"/>
        <v>0.53278414719992118</v>
      </c>
      <c r="G27" s="34">
        <f t="shared" si="8"/>
        <v>-1.4582883482957461</v>
      </c>
      <c r="I27" s="7">
        <f t="shared" si="9"/>
        <v>-0.10900359604639016</v>
      </c>
      <c r="J27" s="7">
        <f t="shared" si="3"/>
        <v>0.65240758252020847</v>
      </c>
      <c r="K27" s="7">
        <f t="shared" si="4"/>
        <v>3.5532212206100557</v>
      </c>
      <c r="L27" s="34">
        <f t="shared" si="5"/>
        <v>-0.10497348230849592</v>
      </c>
    </row>
    <row r="28" spans="3:12" s="8" customFormat="1" x14ac:dyDescent="0.25">
      <c r="C28" s="7">
        <f t="shared" si="6"/>
        <v>-0.2221823645639279</v>
      </c>
      <c r="D28" s="7">
        <v>0</v>
      </c>
      <c r="E28" s="7">
        <f t="shared" si="7"/>
        <v>-0.19526687641243382</v>
      </c>
      <c r="F28" s="7">
        <f t="shared" si="2"/>
        <v>0.2379692905727997</v>
      </c>
      <c r="G28" s="34">
        <f t="shared" si="8"/>
        <v>-2.5198419659294826</v>
      </c>
      <c r="I28" s="7">
        <f t="shared" si="9"/>
        <v>-0.15973682149564683</v>
      </c>
      <c r="J28" s="7">
        <f t="shared" si="3"/>
        <v>0.80777448004167129</v>
      </c>
      <c r="K28" s="7">
        <f t="shared" si="4"/>
        <v>2.7501181907558427</v>
      </c>
      <c r="L28" s="34">
        <f t="shared" si="5"/>
        <v>1.0121297602049142</v>
      </c>
    </row>
    <row r="29" spans="3:12" s="8" customFormat="1" x14ac:dyDescent="0.25">
      <c r="C29" s="7">
        <f t="shared" si="6"/>
        <v>-0.25333648434661649</v>
      </c>
      <c r="D29" s="7">
        <v>0</v>
      </c>
      <c r="E29" s="7">
        <f t="shared" si="7"/>
        <v>-9.9486708951023656E-2</v>
      </c>
      <c r="F29" s="7">
        <f t="shared" si="2"/>
        <v>0.28716501283034618</v>
      </c>
      <c r="G29" s="34">
        <f t="shared" si="8"/>
        <v>-2.0289147579928195</v>
      </c>
      <c r="I29" s="7">
        <f t="shared" si="9"/>
        <v>-7.7652318395466088E-2</v>
      </c>
      <c r="J29" s="7">
        <f t="shared" si="3"/>
        <v>0.77690116654204322</v>
      </c>
      <c r="K29" s="7">
        <f t="shared" si="4"/>
        <v>3.22369970674246</v>
      </c>
      <c r="L29" s="34">
        <f t="shared" si="5"/>
        <v>0.46487728324227429</v>
      </c>
    </row>
    <row r="30" spans="3:12" s="8" customFormat="1" x14ac:dyDescent="0.25">
      <c r="C30" s="7">
        <f t="shared" si="6"/>
        <v>-9.4245772536870165E-2</v>
      </c>
      <c r="D30" s="7">
        <v>0</v>
      </c>
      <c r="E30" s="7">
        <f t="shared" si="7"/>
        <v>-0.11665033504734564</v>
      </c>
      <c r="F30" s="7">
        <f t="shared" si="2"/>
        <v>0.49421605704629362</v>
      </c>
      <c r="G30" s="34">
        <f t="shared" si="8"/>
        <v>-0.88321565946142266</v>
      </c>
      <c r="I30" s="7">
        <f t="shared" si="9"/>
        <v>-7.5602082262861803E-2</v>
      </c>
      <c r="J30" s="7">
        <f t="shared" si="3"/>
        <v>0.6692472586439473</v>
      </c>
      <c r="K30" s="7">
        <f t="shared" si="4"/>
        <v>1.8839080449065075</v>
      </c>
      <c r="L30" s="34">
        <f t="shared" si="5"/>
        <v>-0.15261688772624835</v>
      </c>
    </row>
    <row r="31" spans="3:12" s="8" customFormat="1" x14ac:dyDescent="0.25">
      <c r="C31" s="7">
        <f t="shared" si="6"/>
        <v>-0.1230140385949763</v>
      </c>
      <c r="D31" s="7">
        <v>0</v>
      </c>
      <c r="E31" s="7">
        <f t="shared" si="7"/>
        <v>-0.13314711621400419</v>
      </c>
      <c r="F31" s="7">
        <f t="shared" si="2"/>
        <v>0.34651858070613401</v>
      </c>
      <c r="G31" s="34">
        <f t="shared" si="8"/>
        <v>-1.3378762043997119</v>
      </c>
      <c r="I31" s="7">
        <f t="shared" si="9"/>
        <v>-8.6570893541508279E-2</v>
      </c>
      <c r="J31" s="7">
        <f t="shared" si="3"/>
        <v>0.74265592345230425</v>
      </c>
      <c r="K31" s="7">
        <f t="shared" si="4"/>
        <v>2.2100060392425593</v>
      </c>
      <c r="L31" s="34">
        <f t="shared" si="5"/>
        <v>0.31386776045795156</v>
      </c>
    </row>
    <row r="32" spans="3:12" s="8" customFormat="1" x14ac:dyDescent="0.25">
      <c r="C32" s="7">
        <f t="shared" si="6"/>
        <v>-0.15927954788988316</v>
      </c>
      <c r="D32" s="7">
        <v>0</v>
      </c>
      <c r="E32" s="7">
        <f t="shared" si="7"/>
        <v>-0.14281706409556322</v>
      </c>
      <c r="F32" s="7">
        <f t="shared" si="2"/>
        <v>0.62172827994870639</v>
      </c>
      <c r="G32" s="34">
        <f t="shared" si="8"/>
        <v>-1.3517898109336768</v>
      </c>
      <c r="I32" s="7">
        <f t="shared" si="9"/>
        <v>-0.12543994086750135</v>
      </c>
      <c r="J32" s="7">
        <f t="shared" si="3"/>
        <v>0.61662610954261032</v>
      </c>
      <c r="K32" s="7">
        <f t="shared" si="4"/>
        <v>2.494383433326774</v>
      </c>
      <c r="L32" s="34">
        <f t="shared" si="5"/>
        <v>-0.23072897543667201</v>
      </c>
    </row>
    <row r="33" spans="3:13" s="8" customFormat="1" x14ac:dyDescent="0.25">
      <c r="C33" s="7">
        <f t="shared" si="6"/>
        <v>-0.16363329860919656</v>
      </c>
      <c r="D33" s="7">
        <v>0</v>
      </c>
      <c r="E33" s="7">
        <f t="shared" si="7"/>
        <v>-0.15437010692390135</v>
      </c>
      <c r="F33" s="7">
        <f t="shared" si="2"/>
        <v>0.9751219138068723</v>
      </c>
      <c r="G33" s="34">
        <f t="shared" si="8"/>
        <v>-1.0869235479077306</v>
      </c>
      <c r="I33" s="7">
        <f t="shared" si="9"/>
        <v>-0.14090945763128579</v>
      </c>
      <c r="J33" s="7">
        <f t="shared" si="3"/>
        <v>0.50629786091157714</v>
      </c>
      <c r="K33" s="7">
        <f t="shared" si="4"/>
        <v>3.0757794637808393</v>
      </c>
      <c r="L33" s="34">
        <f t="shared" si="5"/>
        <v>-0.79231275131834722</v>
      </c>
    </row>
    <row r="34" spans="3:13" s="8" customFormat="1" x14ac:dyDescent="0.25">
      <c r="C34" s="7">
        <f t="shared" si="6"/>
        <v>-0.15715250591366536</v>
      </c>
      <c r="D34" s="7">
        <v>0</v>
      </c>
      <c r="E34" s="7">
        <f t="shared" si="7"/>
        <v>-9.8162794934737271E-2</v>
      </c>
      <c r="F34" s="7">
        <f t="shared" si="2"/>
        <v>0.85387246530914229</v>
      </c>
      <c r="G34" s="35">
        <f t="shared" si="8"/>
        <v>-0.79400833218047984</v>
      </c>
      <c r="I34" s="7">
        <f t="shared" si="9"/>
        <v>-7.9122433209701318E-2</v>
      </c>
      <c r="J34" s="7">
        <f t="shared" si="3"/>
        <v>0.5394114313215419</v>
      </c>
      <c r="K34" s="7">
        <f t="shared" si="4"/>
        <v>3.448634958051485</v>
      </c>
      <c r="L34" s="35">
        <f t="shared" si="5"/>
        <v>-0.88309843185576087</v>
      </c>
    </row>
    <row r="35" spans="3:13" x14ac:dyDescent="0.25">
      <c r="C35" s="9"/>
      <c r="G35" s="9">
        <f>STDEV(G25:G34)</f>
        <v>1.3066654349161564</v>
      </c>
      <c r="H35" s="9">
        <f>AVERAGE(G25:G34)</f>
        <v>-1.9148632602543239</v>
      </c>
      <c r="L35" s="9">
        <f>STDEV(L25:L34)</f>
        <v>1.1024785287909695</v>
      </c>
      <c r="M35" s="9">
        <f>AVERAGE(L25:L34)</f>
        <v>0.33148588989393912</v>
      </c>
    </row>
    <row r="36" spans="3:13" x14ac:dyDescent="0.25">
      <c r="G36" s="15">
        <f>G35*100</f>
        <v>130.66654349161564</v>
      </c>
      <c r="L36" s="2">
        <f>L35*100</f>
        <v>110.24785287909695</v>
      </c>
    </row>
    <row r="38" spans="3:13" x14ac:dyDescent="0.25">
      <c r="C38" s="36" t="s">
        <v>16</v>
      </c>
      <c r="D38" s="36"/>
      <c r="E38" s="36"/>
      <c r="F38" s="36"/>
      <c r="G38" s="43" t="s">
        <v>21</v>
      </c>
      <c r="I38" s="37" t="s">
        <v>17</v>
      </c>
      <c r="J38" s="38"/>
      <c r="K38" s="39"/>
      <c r="L38" s="43" t="s">
        <v>21</v>
      </c>
    </row>
    <row r="39" spans="3:13" x14ac:dyDescent="0.25">
      <c r="C39" s="14" t="s">
        <v>12</v>
      </c>
      <c r="D39" s="14" t="s">
        <v>13</v>
      </c>
      <c r="E39" s="14" t="s">
        <v>14</v>
      </c>
      <c r="F39" s="14" t="s">
        <v>15</v>
      </c>
      <c r="G39" s="44"/>
      <c r="I39" s="14" t="s">
        <v>12</v>
      </c>
      <c r="J39" s="14" t="s">
        <v>13</v>
      </c>
      <c r="K39" s="14" t="s">
        <v>18</v>
      </c>
      <c r="L39" s="44"/>
    </row>
    <row r="40" spans="3:13" s="11" customFormat="1" x14ac:dyDescent="0.25">
      <c r="C40" s="10">
        <f t="shared" ref="C40:C49" si="10">L7/D7</f>
        <v>-0.3632462709276818</v>
      </c>
      <c r="D40" s="10">
        <f>N7/D7</f>
        <v>-0.41522449866385536</v>
      </c>
      <c r="E40" s="10">
        <f t="shared" ref="E40:E49" si="11">J7/E7</f>
        <v>-0.65717693052331883</v>
      </c>
      <c r="F40" s="10">
        <f t="shared" ref="F40:F49" si="12">H7/D7</f>
        <v>8.3975053029686539E-2</v>
      </c>
      <c r="G40" s="34">
        <f t="shared" ref="G40:G49" si="13">1.03*C40+3.07*D40+0.66*E40+0.4*F40</f>
        <v>-2.0490296228870641</v>
      </c>
      <c r="I40" s="10">
        <f t="shared" ref="I40:I49" si="14">L7/D7</f>
        <v>-0.3632462709276818</v>
      </c>
      <c r="J40" s="10">
        <f>N7/D7</f>
        <v>-0.41522449866385536</v>
      </c>
      <c r="K40" s="10">
        <f t="shared" ref="K40:K49" si="15">K7/D7</f>
        <v>-0.31265286747061422</v>
      </c>
      <c r="L40" s="34">
        <f>1.65*I40+3.404*J40-0.016*K40+0.057</f>
        <v>-1.9507780946029087</v>
      </c>
    </row>
    <row r="41" spans="3:13" s="11" customFormat="1" x14ac:dyDescent="0.25">
      <c r="C41" s="10">
        <f t="shared" si="10"/>
        <v>-0.18745899588806805</v>
      </c>
      <c r="D41" s="10">
        <f t="shared" ref="D41:D49" si="16">N8/D8</f>
        <v>-0.24371988602383596</v>
      </c>
      <c r="E41" s="10">
        <f t="shared" si="11"/>
        <v>-0.85477686060940883</v>
      </c>
      <c r="F41" s="10">
        <f t="shared" si="12"/>
        <v>7.7609481105764669E-2</v>
      </c>
      <c r="G41" s="34">
        <f t="shared" si="13"/>
        <v>-1.4744117514177904</v>
      </c>
      <c r="I41" s="10">
        <f t="shared" si="14"/>
        <v>-0.18745899588806805</v>
      </c>
      <c r="J41" s="10">
        <f t="shared" ref="J41:J49" si="17">N8/D8</f>
        <v>-0.24371988602383596</v>
      </c>
      <c r="K41" s="10">
        <f t="shared" si="15"/>
        <v>-0.19519637606432461</v>
      </c>
      <c r="L41" s="34">
        <f t="shared" ref="L41:L49" si="18">1.65*I41+3.404*J41-0.016*K41+0.057</f>
        <v>-1.0788066932234206</v>
      </c>
    </row>
    <row r="42" spans="3:13" s="11" customFormat="1" x14ac:dyDescent="0.25">
      <c r="C42" s="10">
        <f t="shared" si="10"/>
        <v>-0.15187533796145058</v>
      </c>
      <c r="D42" s="10">
        <f t="shared" si="16"/>
        <v>-0.1519954592006767</v>
      </c>
      <c r="E42" s="10">
        <f t="shared" si="11"/>
        <v>-0.59772205014927648</v>
      </c>
      <c r="F42" s="10">
        <f t="shared" si="12"/>
        <v>0.11500613141518093</v>
      </c>
      <c r="G42" s="34">
        <f t="shared" si="13"/>
        <v>-0.97155175837882168</v>
      </c>
      <c r="I42" s="10">
        <f t="shared" si="14"/>
        <v>-0.15187533796145058</v>
      </c>
      <c r="J42" s="10">
        <f t="shared" si="17"/>
        <v>-0.1519954592006767</v>
      </c>
      <c r="K42" s="10">
        <f t="shared" si="15"/>
        <v>-0.10900359604639016</v>
      </c>
      <c r="L42" s="34">
        <f t="shared" si="18"/>
        <v>-0.70924279321875461</v>
      </c>
    </row>
    <row r="43" spans="3:13" s="11" customFormat="1" x14ac:dyDescent="0.25">
      <c r="C43" s="10">
        <f t="shared" si="10"/>
        <v>-0.2221823645639279</v>
      </c>
      <c r="D43" s="10">
        <f t="shared" si="16"/>
        <v>-0.19526687641243382</v>
      </c>
      <c r="E43" s="10">
        <f t="shared" si="11"/>
        <v>-0.48885898526556298</v>
      </c>
      <c r="F43" s="10">
        <f t="shared" si="12"/>
        <v>0.1530809256629059</v>
      </c>
      <c r="G43" s="34">
        <f t="shared" si="13"/>
        <v>-1.0897317060971268</v>
      </c>
      <c r="I43" s="10">
        <f t="shared" si="14"/>
        <v>-0.2221823645639279</v>
      </c>
      <c r="J43" s="10">
        <f t="shared" si="17"/>
        <v>-0.19526687641243382</v>
      </c>
      <c r="K43" s="10">
        <f t="shared" si="15"/>
        <v>-0.15973682149564683</v>
      </c>
      <c r="L43" s="34">
        <f t="shared" si="18"/>
        <v>-0.97173355969447528</v>
      </c>
    </row>
    <row r="44" spans="3:13" s="11" customFormat="1" x14ac:dyDescent="0.25">
      <c r="C44" s="10">
        <f t="shared" si="10"/>
        <v>-0.25333648434661649</v>
      </c>
      <c r="D44" s="10">
        <f t="shared" si="16"/>
        <v>-9.9486708951023656E-2</v>
      </c>
      <c r="E44" s="10">
        <f t="shared" si="11"/>
        <v>-0.21545396137821726</v>
      </c>
      <c r="F44" s="10">
        <f t="shared" si="12"/>
        <v>0.16636423582818677</v>
      </c>
      <c r="G44" s="34">
        <f t="shared" si="13"/>
        <v>-0.64201469553500623</v>
      </c>
      <c r="I44" s="10">
        <f t="shared" si="14"/>
        <v>-0.25333648434661649</v>
      </c>
      <c r="J44" s="10">
        <f t="shared" si="17"/>
        <v>-9.9486708951023656E-2</v>
      </c>
      <c r="K44" s="10">
        <f t="shared" si="15"/>
        <v>-7.7652318395466088E-2</v>
      </c>
      <c r="L44" s="34">
        <f t="shared" si="18"/>
        <v>-0.69841551934687418</v>
      </c>
    </row>
    <row r="45" spans="3:13" s="11" customFormat="1" x14ac:dyDescent="0.25">
      <c r="C45" s="10">
        <f t="shared" si="10"/>
        <v>-9.4245772536870165E-2</v>
      </c>
      <c r="D45" s="10">
        <f t="shared" si="16"/>
        <v>-0.11665033504734564</v>
      </c>
      <c r="E45" s="10">
        <f t="shared" si="11"/>
        <v>-0.48278761610231641</v>
      </c>
      <c r="F45" s="10">
        <f t="shared" si="12"/>
        <v>0.14612999635429066</v>
      </c>
      <c r="G45" s="34">
        <f t="shared" si="13"/>
        <v>-0.71537750239414</v>
      </c>
      <c r="I45" s="10">
        <f t="shared" si="14"/>
        <v>-9.4245772536870165E-2</v>
      </c>
      <c r="J45" s="10">
        <f t="shared" si="17"/>
        <v>-0.11665033504734564</v>
      </c>
      <c r="K45" s="10">
        <f t="shared" si="15"/>
        <v>-7.5602082262861803E-2</v>
      </c>
      <c r="L45" s="34">
        <f t="shared" si="18"/>
        <v>-0.49437363187079447</v>
      </c>
    </row>
    <row r="46" spans="3:13" s="11" customFormat="1" x14ac:dyDescent="0.25">
      <c r="C46" s="10">
        <f t="shared" si="10"/>
        <v>-0.1230140385949763</v>
      </c>
      <c r="D46" s="10">
        <f t="shared" si="16"/>
        <v>-0.13314711621400419</v>
      </c>
      <c r="E46" s="10">
        <f t="shared" si="11"/>
        <v>-0.48289354647709376</v>
      </c>
      <c r="F46" s="10">
        <f t="shared" si="12"/>
        <v>0.15948452392466742</v>
      </c>
      <c r="G46" s="34">
        <f t="shared" si="13"/>
        <v>-0.79038203763483339</v>
      </c>
      <c r="I46" s="10">
        <f t="shared" si="14"/>
        <v>-0.1230140385949763</v>
      </c>
      <c r="J46" s="10">
        <f t="shared" si="17"/>
        <v>-0.13314711621400419</v>
      </c>
      <c r="K46" s="10">
        <f t="shared" si="15"/>
        <v>-8.6570893541508279E-2</v>
      </c>
      <c r="L46" s="34">
        <f t="shared" si="18"/>
        <v>-0.59782081297751688</v>
      </c>
    </row>
    <row r="47" spans="3:13" s="11" customFormat="1" x14ac:dyDescent="0.25">
      <c r="C47" s="10">
        <f t="shared" si="10"/>
        <v>-0.15927954788988316</v>
      </c>
      <c r="D47" s="10">
        <f t="shared" si="16"/>
        <v>-0.14281706409556322</v>
      </c>
      <c r="E47" s="10">
        <f t="shared" si="11"/>
        <v>-0.43324844369374138</v>
      </c>
      <c r="F47" s="10">
        <f t="shared" si="12"/>
        <v>0.19359704763277097</v>
      </c>
      <c r="G47" s="34">
        <f t="shared" si="13"/>
        <v>-0.8110114748847197</v>
      </c>
      <c r="I47" s="10">
        <f t="shared" si="14"/>
        <v>-0.15927954788988316</v>
      </c>
      <c r="J47" s="10">
        <f t="shared" si="17"/>
        <v>-0.14281706409556322</v>
      </c>
      <c r="K47" s="10">
        <f t="shared" si="15"/>
        <v>-0.12543994086750135</v>
      </c>
      <c r="L47" s="34">
        <f t="shared" si="18"/>
        <v>-0.68995350114572429</v>
      </c>
    </row>
    <row r="48" spans="3:13" s="11" customFormat="1" x14ac:dyDescent="0.25">
      <c r="C48" s="10">
        <f t="shared" si="10"/>
        <v>-0.16363329860919656</v>
      </c>
      <c r="D48" s="10">
        <f t="shared" si="16"/>
        <v>-0.15437010692390135</v>
      </c>
      <c r="E48" s="10">
        <f t="shared" si="11"/>
        <v>-0.53748411556463438</v>
      </c>
      <c r="F48" s="10">
        <f t="shared" si="12"/>
        <v>0.21775201480725997</v>
      </c>
      <c r="G48" s="34">
        <f t="shared" si="13"/>
        <v>-0.91009723617360427</v>
      </c>
      <c r="I48" s="10">
        <f t="shared" si="14"/>
        <v>-0.16363329860919656</v>
      </c>
      <c r="J48" s="10">
        <f t="shared" si="17"/>
        <v>-0.15437010692390135</v>
      </c>
      <c r="K48" s="10">
        <f t="shared" si="15"/>
        <v>-0.14090945763128579</v>
      </c>
      <c r="L48" s="34">
        <f t="shared" si="18"/>
        <v>-0.73621623535203384</v>
      </c>
    </row>
    <row r="49" spans="3:13" s="11" customFormat="1" x14ac:dyDescent="0.25">
      <c r="C49" s="10">
        <f t="shared" si="10"/>
        <v>-0.15715250591366536</v>
      </c>
      <c r="D49" s="10">
        <f t="shared" si="16"/>
        <v>-9.8162794934737271E-2</v>
      </c>
      <c r="E49" s="10">
        <f t="shared" si="11"/>
        <v>-0.3822290616727187</v>
      </c>
      <c r="F49" s="10">
        <f t="shared" si="12"/>
        <v>0.25271927013379736</v>
      </c>
      <c r="G49" s="35">
        <f t="shared" si="13"/>
        <v>-0.61441033419119406</v>
      </c>
      <c r="I49" s="10">
        <f t="shared" si="14"/>
        <v>-0.15715250591366536</v>
      </c>
      <c r="J49" s="10">
        <f t="shared" si="17"/>
        <v>-9.8162794934737271E-2</v>
      </c>
      <c r="K49" s="10">
        <f t="shared" si="15"/>
        <v>-7.9122433209701318E-2</v>
      </c>
      <c r="L49" s="35">
        <f t="shared" si="18"/>
        <v>-0.53518182978403828</v>
      </c>
    </row>
    <row r="50" spans="3:13" s="11" customFormat="1" x14ac:dyDescent="0.25">
      <c r="G50" s="11">
        <f>STDEV(G40:G49)</f>
        <v>0.44466089315327761</v>
      </c>
      <c r="H50" s="11">
        <f>AVERAGE(G40:G49)</f>
        <v>-1.00680181195943</v>
      </c>
      <c r="L50" s="11">
        <f>STDEV(L40:L49)</f>
        <v>0.42807976025541344</v>
      </c>
      <c r="M50" s="11">
        <f>AVERAGE(L40:L49)</f>
        <v>-0.84625226712165402</v>
      </c>
    </row>
    <row r="51" spans="3:13" s="11" customFormat="1" x14ac:dyDescent="0.25">
      <c r="G51" s="16">
        <f>G50*100</f>
        <v>44.466089315327764</v>
      </c>
      <c r="L51" s="16">
        <f>L50*100</f>
        <v>42.807976025541343</v>
      </c>
    </row>
    <row r="52" spans="3:13" s="11" customFormat="1" x14ac:dyDescent="0.25">
      <c r="L52" s="11" t="s">
        <v>22</v>
      </c>
    </row>
    <row r="53" spans="3:13" s="11" customFormat="1" x14ac:dyDescent="0.25"/>
    <row r="54" spans="3:13" s="11" customFormat="1" x14ac:dyDescent="0.25">
      <c r="C54" s="11">
        <v>-0.36320000000000002</v>
      </c>
    </row>
    <row r="55" spans="3:13" x14ac:dyDescent="0.25">
      <c r="C55" s="9">
        <v>-0.1875</v>
      </c>
    </row>
  </sheetData>
  <mergeCells count="9">
    <mergeCell ref="C38:F38"/>
    <mergeCell ref="G38:G39"/>
    <mergeCell ref="I38:K38"/>
    <mergeCell ref="L38:L39"/>
    <mergeCell ref="B1:L2"/>
    <mergeCell ref="C23:F23"/>
    <mergeCell ref="G23:G24"/>
    <mergeCell ref="I23:K23"/>
    <mergeCell ref="L23:L24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F1" workbookViewId="0">
      <selection activeCell="J15" sqref="J15"/>
    </sheetView>
  </sheetViews>
  <sheetFormatPr defaultRowHeight="15" x14ac:dyDescent="0.25"/>
  <cols>
    <col min="1" max="13" width="21" customWidth="1"/>
  </cols>
  <sheetData>
    <row r="1" spans="1:13" ht="15" customHeight="1" x14ac:dyDescent="0.25">
      <c r="A1" s="52" t="s">
        <v>25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1:13" x14ac:dyDescent="0.25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3" x14ac:dyDescent="0.25">
      <c r="A3" s="32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20</v>
      </c>
      <c r="K3" s="32" t="s">
        <v>9</v>
      </c>
      <c r="L3" s="51" t="s">
        <v>24</v>
      </c>
      <c r="M3" s="32" t="s">
        <v>23</v>
      </c>
    </row>
    <row r="4" spans="1:13" x14ac:dyDescent="0.25">
      <c r="A4" s="3">
        <v>2010</v>
      </c>
      <c r="B4" s="4">
        <v>446530789820</v>
      </c>
      <c r="C4" s="4">
        <v>4483609881543</v>
      </c>
      <c r="D4" s="4">
        <v>2075185359585</v>
      </c>
      <c r="E4" s="4">
        <v>4603092755020</v>
      </c>
      <c r="F4" s="4">
        <v>-119482873477</v>
      </c>
      <c r="G4" s="4">
        <v>376511377567</v>
      </c>
      <c r="H4" s="4">
        <v>-867386475777</v>
      </c>
      <c r="I4" s="4">
        <v>-1363763944879</v>
      </c>
      <c r="J4" s="4">
        <v>-1401813486084</v>
      </c>
      <c r="K4" s="4">
        <f t="shared" ref="K4:K13" si="0">B4-D4</f>
        <v>-1628654569765</v>
      </c>
      <c r="L4" s="4">
        <v>-497940720389</v>
      </c>
      <c r="M4" s="4">
        <f>I4+L4</f>
        <v>-1861704665268</v>
      </c>
    </row>
    <row r="5" spans="1:13" x14ac:dyDescent="0.25">
      <c r="A5" s="3">
        <v>2011</v>
      </c>
      <c r="B5" s="4">
        <v>794529242937</v>
      </c>
      <c r="C5" s="4">
        <v>12296578650738</v>
      </c>
      <c r="D5" s="4">
        <v>3099633529663</v>
      </c>
      <c r="E5" s="4">
        <v>9027606756073</v>
      </c>
      <c r="F5" s="4">
        <v>3268971894665</v>
      </c>
      <c r="G5" s="4">
        <v>954331088460</v>
      </c>
      <c r="H5" s="4">
        <v>-2221628038182</v>
      </c>
      <c r="I5" s="4">
        <v>-2649495017525</v>
      </c>
      <c r="J5" s="4">
        <v>-2400247590614</v>
      </c>
      <c r="K5" s="4">
        <f t="shared" si="0"/>
        <v>-2305104286726</v>
      </c>
      <c r="L5" s="4">
        <v>-347425729716</v>
      </c>
      <c r="M5" s="4">
        <f t="shared" ref="M5:M13" si="1">I5+L5</f>
        <v>-2996920747241</v>
      </c>
    </row>
    <row r="6" spans="1:13" x14ac:dyDescent="0.25">
      <c r="A6" s="3">
        <v>2012</v>
      </c>
      <c r="B6" s="4">
        <v>852986421800</v>
      </c>
      <c r="C6" s="4">
        <v>14339806990815</v>
      </c>
      <c r="D6" s="4">
        <v>3030849454832</v>
      </c>
      <c r="E6" s="4">
        <v>9355398812684</v>
      </c>
      <c r="F6" s="4">
        <v>4984408178131</v>
      </c>
      <c r="G6" s="4">
        <v>1649165727254</v>
      </c>
      <c r="H6" s="4">
        <v>-1602597403564</v>
      </c>
      <c r="I6" s="4">
        <v>-1811605549836</v>
      </c>
      <c r="J6" s="4">
        <v>-1563090528610</v>
      </c>
      <c r="K6" s="4">
        <f t="shared" si="0"/>
        <v>-2177863033032</v>
      </c>
      <c r="L6" s="4">
        <v>-367979998582</v>
      </c>
      <c r="M6" s="4">
        <f>I6+L6</f>
        <v>-2179585548418</v>
      </c>
    </row>
    <row r="7" spans="1:13" x14ac:dyDescent="0.25">
      <c r="A7" s="3">
        <v>2013</v>
      </c>
      <c r="B7" s="4">
        <v>2014295403669</v>
      </c>
      <c r="C7" s="4">
        <v>15866493429557</v>
      </c>
      <c r="D7" s="4">
        <v>5539550431186</v>
      </c>
      <c r="E7" s="4">
        <v>12816548480145</v>
      </c>
      <c r="F7" s="4">
        <v>3049944949412</v>
      </c>
      <c r="G7" s="4">
        <v>2428857501221</v>
      </c>
      <c r="H7" s="4">
        <v>-1611087135238</v>
      </c>
      <c r="I7" s="4">
        <v>-2708059002617</v>
      </c>
      <c r="J7" s="4">
        <v>-2534463228719</v>
      </c>
      <c r="K7" s="4">
        <f t="shared" si="0"/>
        <v>-3525255027517</v>
      </c>
      <c r="L7" s="4">
        <v>-390141608991</v>
      </c>
      <c r="M7" s="4">
        <f t="shared" si="1"/>
        <v>-3098200611608</v>
      </c>
    </row>
    <row r="8" spans="1:13" x14ac:dyDescent="0.25">
      <c r="A8" s="3">
        <v>2014</v>
      </c>
      <c r="B8" s="4">
        <v>2023170122409</v>
      </c>
      <c r="C8" s="4">
        <v>17758684934364</v>
      </c>
      <c r="D8" s="4">
        <v>6522092930300</v>
      </c>
      <c r="E8" s="4">
        <v>13796743041760</v>
      </c>
      <c r="F8" s="4">
        <v>3961941892604</v>
      </c>
      <c r="G8" s="4">
        <v>2954410048419</v>
      </c>
      <c r="H8" s="4">
        <v>-968011229545</v>
      </c>
      <c r="I8" s="4">
        <v>-1405210758310</v>
      </c>
      <c r="J8" s="4">
        <v>-1379003056808</v>
      </c>
      <c r="K8" s="4">
        <f t="shared" si="0"/>
        <v>-4498922807891</v>
      </c>
      <c r="L8" s="4">
        <v>-361542361108</v>
      </c>
      <c r="M8" s="4">
        <f t="shared" si="1"/>
        <v>-1766753119418</v>
      </c>
    </row>
    <row r="9" spans="1:13" x14ac:dyDescent="0.25">
      <c r="A9" s="3">
        <v>2015</v>
      </c>
      <c r="B9" s="4">
        <v>2207746392001</v>
      </c>
      <c r="C9" s="4">
        <v>20705913320829</v>
      </c>
      <c r="D9" s="4">
        <v>4159191189004</v>
      </c>
      <c r="E9" s="4">
        <v>13857375727684</v>
      </c>
      <c r="F9" s="4">
        <v>6848537593145</v>
      </c>
      <c r="G9" s="4">
        <v>3025755038085</v>
      </c>
      <c r="H9" s="4">
        <v>-1330545192390</v>
      </c>
      <c r="I9" s="4">
        <v>-2008005999053</v>
      </c>
      <c r="J9" s="4">
        <v>-1565410162209</v>
      </c>
      <c r="K9" s="4">
        <f t="shared" si="0"/>
        <v>-1951444797003</v>
      </c>
      <c r="L9" s="4">
        <v>-407345727283</v>
      </c>
      <c r="M9" s="4">
        <f t="shared" si="1"/>
        <v>-2415351726336</v>
      </c>
    </row>
    <row r="10" spans="1:13" x14ac:dyDescent="0.25">
      <c r="A10" s="3">
        <v>2016</v>
      </c>
      <c r="B10" s="4">
        <v>2318664718735</v>
      </c>
      <c r="C10" s="4">
        <v>22807139288268</v>
      </c>
      <c r="D10" s="4">
        <v>5124263031383</v>
      </c>
      <c r="E10" s="4">
        <v>16937857089434</v>
      </c>
      <c r="F10" s="4">
        <v>5869282198834</v>
      </c>
      <c r="G10" s="4">
        <v>3637385751473</v>
      </c>
      <c r="H10" s="4">
        <v>-1982587115449</v>
      </c>
      <c r="I10" s="4">
        <v>-2474473548306</v>
      </c>
      <c r="J10" s="4">
        <v>-1974434427311</v>
      </c>
      <c r="K10" s="4">
        <f t="shared" si="0"/>
        <v>-2805598312648</v>
      </c>
      <c r="L10" s="4">
        <v>-562231277018</v>
      </c>
      <c r="M10" s="4">
        <f t="shared" si="1"/>
        <v>-3036704825324</v>
      </c>
    </row>
    <row r="11" spans="1:13" x14ac:dyDescent="0.25">
      <c r="A11" s="3">
        <v>2017</v>
      </c>
      <c r="B11" s="6">
        <v>2570255076703</v>
      </c>
      <c r="C11" s="6">
        <v>24114499676408</v>
      </c>
      <c r="D11" s="6">
        <v>6411201682752</v>
      </c>
      <c r="E11" s="4">
        <v>14869630119030</v>
      </c>
      <c r="F11" s="6">
        <v>9244869557378</v>
      </c>
      <c r="G11" s="6">
        <v>4668495942494</v>
      </c>
      <c r="H11" s="6">
        <v>-2253198722272</v>
      </c>
      <c r="I11" s="6">
        <v>-2777643151259</v>
      </c>
      <c r="J11" s="4">
        <v>-3024921413458</v>
      </c>
      <c r="K11" s="4">
        <f t="shared" si="0"/>
        <v>-3840946606049</v>
      </c>
      <c r="L11" s="6">
        <v>-666318894659</v>
      </c>
      <c r="M11" s="4">
        <f t="shared" si="1"/>
        <v>-3443962045918</v>
      </c>
    </row>
    <row r="12" spans="1:13" x14ac:dyDescent="0.25">
      <c r="A12" s="3">
        <v>2018</v>
      </c>
      <c r="B12" s="6">
        <v>1987582883558</v>
      </c>
      <c r="C12" s="6">
        <v>25213595077036</v>
      </c>
      <c r="D12" s="6">
        <v>6113366615810</v>
      </c>
      <c r="E12" s="4">
        <v>12765589253394</v>
      </c>
      <c r="F12" s="6">
        <v>12448005823642</v>
      </c>
      <c r="G12" s="6">
        <v>5490311128559</v>
      </c>
      <c r="H12" s="6">
        <v>-2646534104116</v>
      </c>
      <c r="I12" s="6">
        <v>-3285837448621</v>
      </c>
      <c r="J12" s="4">
        <v>-3552834007240</v>
      </c>
      <c r="K12" s="4">
        <f t="shared" si="0"/>
        <v>-4125783732252</v>
      </c>
      <c r="L12" s="6">
        <v>-606387919357</v>
      </c>
      <c r="M12" s="4">
        <f t="shared" si="1"/>
        <v>-3892225367978</v>
      </c>
    </row>
    <row r="13" spans="1:13" x14ac:dyDescent="0.25">
      <c r="A13" s="3">
        <v>2019</v>
      </c>
      <c r="B13" s="6">
        <v>1774596661176</v>
      </c>
      <c r="C13" s="6">
        <v>27650462178339</v>
      </c>
      <c r="D13" s="6">
        <v>6119936082173</v>
      </c>
      <c r="E13" s="4">
        <v>14914975380320</v>
      </c>
      <c r="F13" s="6">
        <v>12735486798019</v>
      </c>
      <c r="G13" s="6">
        <v>6987804620572</v>
      </c>
      <c r="H13" s="6">
        <v>-2302288815306</v>
      </c>
      <c r="I13" s="6">
        <v>-2339217426186</v>
      </c>
      <c r="J13" s="4">
        <v>-2187771846923</v>
      </c>
      <c r="K13" s="4">
        <f t="shared" si="0"/>
        <v>-4345339420997</v>
      </c>
      <c r="L13" s="6">
        <v>-375029222477</v>
      </c>
      <c r="M13" s="4">
        <f t="shared" si="1"/>
        <v>-2714246648663</v>
      </c>
    </row>
  </sheetData>
  <mergeCells count="1">
    <mergeCell ref="A1:M2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5" workbookViewId="0">
      <selection activeCell="A16" sqref="A16:G27"/>
    </sheetView>
  </sheetViews>
  <sheetFormatPr defaultRowHeight="15" x14ac:dyDescent="0.25"/>
  <cols>
    <col min="1" max="1" width="7.28515625" customWidth="1"/>
    <col min="2" max="13" width="16.7109375" customWidth="1"/>
  </cols>
  <sheetData>
    <row r="1" spans="1:13" ht="15" customHeight="1" x14ac:dyDescent="0.25">
      <c r="A1" s="58" t="s">
        <v>25</v>
      </c>
      <c r="B1" s="59"/>
      <c r="C1" s="59"/>
      <c r="D1" s="59"/>
      <c r="E1" s="59"/>
      <c r="F1" s="59"/>
      <c r="G1" s="59"/>
      <c r="H1" s="66"/>
      <c r="I1" s="66"/>
      <c r="J1" s="66"/>
      <c r="K1" s="66"/>
      <c r="L1" s="66"/>
      <c r="M1" s="67"/>
    </row>
    <row r="2" spans="1:13" x14ac:dyDescent="0.25">
      <c r="A2" s="60" t="s">
        <v>0</v>
      </c>
      <c r="B2" s="60" t="s">
        <v>1</v>
      </c>
      <c r="C2" s="60" t="s">
        <v>2</v>
      </c>
      <c r="D2" s="60" t="s">
        <v>3</v>
      </c>
      <c r="E2" s="60" t="s">
        <v>4</v>
      </c>
      <c r="F2" s="60" t="s">
        <v>5</v>
      </c>
      <c r="G2" s="60" t="s">
        <v>6</v>
      </c>
    </row>
    <row r="3" spans="1:13" x14ac:dyDescent="0.25">
      <c r="A3" s="63">
        <v>2010</v>
      </c>
      <c r="B3" s="64">
        <v>446530789820</v>
      </c>
      <c r="C3" s="64">
        <v>4483609881543</v>
      </c>
      <c r="D3" s="64">
        <v>2075185359585</v>
      </c>
      <c r="E3" s="64">
        <v>4603092755020</v>
      </c>
      <c r="F3" s="64">
        <v>-119482873477</v>
      </c>
      <c r="G3" s="64">
        <v>376511377567</v>
      </c>
    </row>
    <row r="4" spans="1:13" x14ac:dyDescent="0.25">
      <c r="A4" s="63">
        <v>2011</v>
      </c>
      <c r="B4" s="64">
        <v>794529242937</v>
      </c>
      <c r="C4" s="64">
        <v>12296578650738</v>
      </c>
      <c r="D4" s="64">
        <v>3099633529663</v>
      </c>
      <c r="E4" s="64">
        <v>9027606756073</v>
      </c>
      <c r="F4" s="64">
        <v>3268971894665</v>
      </c>
      <c r="G4" s="64">
        <v>954331088460</v>
      </c>
    </row>
    <row r="5" spans="1:13" x14ac:dyDescent="0.25">
      <c r="A5" s="63">
        <v>2012</v>
      </c>
      <c r="B5" s="64">
        <v>852986421800</v>
      </c>
      <c r="C5" s="64">
        <v>14339806990815</v>
      </c>
      <c r="D5" s="64">
        <v>3030849454832</v>
      </c>
      <c r="E5" s="64">
        <v>9355398812684</v>
      </c>
      <c r="F5" s="64">
        <v>4984408178131</v>
      </c>
      <c r="G5" s="64">
        <v>1649165727254</v>
      </c>
    </row>
    <row r="6" spans="1:13" x14ac:dyDescent="0.25">
      <c r="A6" s="63">
        <v>2013</v>
      </c>
      <c r="B6" s="64">
        <v>2014295403669</v>
      </c>
      <c r="C6" s="64">
        <v>15866493429557</v>
      </c>
      <c r="D6" s="64">
        <v>5539550431186</v>
      </c>
      <c r="E6" s="64">
        <v>12816548480145</v>
      </c>
      <c r="F6" s="64">
        <v>3049944949412</v>
      </c>
      <c r="G6" s="64">
        <v>2428857501221</v>
      </c>
    </row>
    <row r="7" spans="1:13" x14ac:dyDescent="0.25">
      <c r="A7" s="63">
        <v>2014</v>
      </c>
      <c r="B7" s="64">
        <v>2023170122409</v>
      </c>
      <c r="C7" s="64">
        <v>17758684934364</v>
      </c>
      <c r="D7" s="64">
        <v>6522092930300</v>
      </c>
      <c r="E7" s="64">
        <v>13796743041760</v>
      </c>
      <c r="F7" s="64">
        <v>3961941892604</v>
      </c>
      <c r="G7" s="64">
        <v>2954410048419</v>
      </c>
    </row>
    <row r="8" spans="1:13" x14ac:dyDescent="0.25">
      <c r="A8" s="63">
        <v>2015</v>
      </c>
      <c r="B8" s="64">
        <v>2207746392001</v>
      </c>
      <c r="C8" s="64">
        <v>20705913320829</v>
      </c>
      <c r="D8" s="64">
        <v>4159191189004</v>
      </c>
      <c r="E8" s="64">
        <v>13857375727684</v>
      </c>
      <c r="F8" s="64">
        <v>6848537593145</v>
      </c>
      <c r="G8" s="64">
        <v>3025755038085</v>
      </c>
    </row>
    <row r="9" spans="1:13" x14ac:dyDescent="0.25">
      <c r="A9" s="63">
        <v>2016</v>
      </c>
      <c r="B9" s="64">
        <v>2318664718735</v>
      </c>
      <c r="C9" s="64">
        <v>22807139288268</v>
      </c>
      <c r="D9" s="64">
        <v>5124263031383</v>
      </c>
      <c r="E9" s="64">
        <v>16937857089434</v>
      </c>
      <c r="F9" s="64">
        <v>5869282198834</v>
      </c>
      <c r="G9" s="64">
        <v>3637385751473</v>
      </c>
    </row>
    <row r="10" spans="1:13" x14ac:dyDescent="0.25">
      <c r="A10" s="63">
        <v>2017</v>
      </c>
      <c r="B10" s="65">
        <v>2570255076703</v>
      </c>
      <c r="C10" s="65">
        <v>24114499676408</v>
      </c>
      <c r="D10" s="65">
        <v>6411201682752</v>
      </c>
      <c r="E10" s="64">
        <v>14869630119030</v>
      </c>
      <c r="F10" s="65">
        <v>9244869557378</v>
      </c>
      <c r="G10" s="65">
        <v>4668495942494</v>
      </c>
    </row>
    <row r="11" spans="1:13" x14ac:dyDescent="0.25">
      <c r="A11" s="63">
        <v>2018</v>
      </c>
      <c r="B11" s="65">
        <v>1987582883558</v>
      </c>
      <c r="C11" s="65">
        <v>25213595077036</v>
      </c>
      <c r="D11" s="65">
        <v>6113366615810</v>
      </c>
      <c r="E11" s="64">
        <v>12765589253394</v>
      </c>
      <c r="F11" s="65">
        <v>12448005823642</v>
      </c>
      <c r="G11" s="65">
        <v>5490311128559</v>
      </c>
    </row>
    <row r="12" spans="1:13" x14ac:dyDescent="0.25">
      <c r="A12" s="63">
        <v>2019</v>
      </c>
      <c r="B12" s="65">
        <v>1774596661176</v>
      </c>
      <c r="C12" s="65">
        <v>27650462178339</v>
      </c>
      <c r="D12" s="65">
        <v>6119936082173</v>
      </c>
      <c r="E12" s="64">
        <v>14914975380320</v>
      </c>
      <c r="F12" s="65">
        <v>12735486798019</v>
      </c>
      <c r="G12" s="65">
        <v>6987804620572</v>
      </c>
    </row>
    <row r="16" spans="1:13" x14ac:dyDescent="0.25">
      <c r="A16" s="58" t="s">
        <v>25</v>
      </c>
      <c r="B16" s="59"/>
      <c r="C16" s="59"/>
      <c r="D16" s="59"/>
      <c r="E16" s="59"/>
      <c r="F16" s="59"/>
      <c r="G16" s="59"/>
    </row>
    <row r="17" spans="1:7" ht="23.25" x14ac:dyDescent="0.25">
      <c r="A17" s="60" t="s">
        <v>0</v>
      </c>
      <c r="B17" s="60" t="s">
        <v>7</v>
      </c>
      <c r="C17" s="61" t="s">
        <v>8</v>
      </c>
      <c r="D17" s="60" t="s">
        <v>20</v>
      </c>
      <c r="E17" s="60" t="s">
        <v>9</v>
      </c>
      <c r="F17" s="62" t="s">
        <v>24</v>
      </c>
      <c r="G17" s="60" t="s">
        <v>23</v>
      </c>
    </row>
    <row r="18" spans="1:7" x14ac:dyDescent="0.25">
      <c r="A18" s="63">
        <v>2010</v>
      </c>
      <c r="B18" s="64">
        <v>-867386475777</v>
      </c>
      <c r="C18" s="64">
        <v>-1363763944879</v>
      </c>
      <c r="D18" s="64">
        <v>-1401813486084</v>
      </c>
      <c r="E18" s="64">
        <f>B3-D3</f>
        <v>-1628654569765</v>
      </c>
      <c r="F18" s="64">
        <v>-497940720389</v>
      </c>
      <c r="G18" s="64">
        <f>C18+F18</f>
        <v>-1861704665268</v>
      </c>
    </row>
    <row r="19" spans="1:7" x14ac:dyDescent="0.25">
      <c r="A19" s="63">
        <v>2011</v>
      </c>
      <c r="B19" s="64">
        <v>-2221628038182</v>
      </c>
      <c r="C19" s="64">
        <v>-2649495017525</v>
      </c>
      <c r="D19" s="64">
        <v>-2400247590614</v>
      </c>
      <c r="E19" s="64">
        <f>B4-D4</f>
        <v>-2305104286726</v>
      </c>
      <c r="F19" s="64">
        <v>-347425729716</v>
      </c>
      <c r="G19" s="64">
        <f t="shared" ref="G19:G27" si="0">C19+F19</f>
        <v>-2996920747241</v>
      </c>
    </row>
    <row r="20" spans="1:7" x14ac:dyDescent="0.25">
      <c r="A20" s="63">
        <v>2012</v>
      </c>
      <c r="B20" s="64">
        <v>-1602597403564</v>
      </c>
      <c r="C20" s="64">
        <v>-1811605549836</v>
      </c>
      <c r="D20" s="64">
        <v>-1563090528610</v>
      </c>
      <c r="E20" s="64">
        <f>B5-D5</f>
        <v>-2177863033032</v>
      </c>
      <c r="F20" s="64">
        <v>-367979998582</v>
      </c>
      <c r="G20" s="64">
        <f>C20+F20</f>
        <v>-2179585548418</v>
      </c>
    </row>
    <row r="21" spans="1:7" x14ac:dyDescent="0.25">
      <c r="A21" s="63">
        <v>2013</v>
      </c>
      <c r="B21" s="64">
        <v>-1611087135238</v>
      </c>
      <c r="C21" s="64">
        <v>-2708059002617</v>
      </c>
      <c r="D21" s="64">
        <v>-2534463228719</v>
      </c>
      <c r="E21" s="64">
        <f>B6-D6</f>
        <v>-3525255027517</v>
      </c>
      <c r="F21" s="64">
        <v>-390141608991</v>
      </c>
      <c r="G21" s="64">
        <f t="shared" si="0"/>
        <v>-3098200611608</v>
      </c>
    </row>
    <row r="22" spans="1:7" x14ac:dyDescent="0.25">
      <c r="A22" s="63">
        <v>2014</v>
      </c>
      <c r="B22" s="64">
        <v>-968011229545</v>
      </c>
      <c r="C22" s="64">
        <v>-1405210758310</v>
      </c>
      <c r="D22" s="64">
        <v>-1379003056808</v>
      </c>
      <c r="E22" s="64">
        <f>B7-D7</f>
        <v>-4498922807891</v>
      </c>
      <c r="F22" s="64">
        <v>-361542361108</v>
      </c>
      <c r="G22" s="64">
        <f t="shared" si="0"/>
        <v>-1766753119418</v>
      </c>
    </row>
    <row r="23" spans="1:7" x14ac:dyDescent="0.25">
      <c r="A23" s="63">
        <v>2015</v>
      </c>
      <c r="B23" s="64">
        <v>-1330545192390</v>
      </c>
      <c r="C23" s="64">
        <v>-2008005999053</v>
      </c>
      <c r="D23" s="64">
        <v>-1565410162209</v>
      </c>
      <c r="E23" s="64">
        <f>B8-D8</f>
        <v>-1951444797003</v>
      </c>
      <c r="F23" s="64">
        <v>-407345727283</v>
      </c>
      <c r="G23" s="64">
        <f t="shared" si="0"/>
        <v>-2415351726336</v>
      </c>
    </row>
    <row r="24" spans="1:7" x14ac:dyDescent="0.25">
      <c r="A24" s="63">
        <v>2016</v>
      </c>
      <c r="B24" s="64">
        <v>-1982587115449</v>
      </c>
      <c r="C24" s="64">
        <v>-2474473548306</v>
      </c>
      <c r="D24" s="64">
        <v>-1974434427311</v>
      </c>
      <c r="E24" s="64">
        <f>B9-D9</f>
        <v>-2805598312648</v>
      </c>
      <c r="F24" s="64">
        <v>-562231277018</v>
      </c>
      <c r="G24" s="64">
        <f t="shared" si="0"/>
        <v>-3036704825324</v>
      </c>
    </row>
    <row r="25" spans="1:7" x14ac:dyDescent="0.25">
      <c r="A25" s="63">
        <v>2017</v>
      </c>
      <c r="B25" s="65">
        <v>-2253198722272</v>
      </c>
      <c r="C25" s="65">
        <v>-2777643151259</v>
      </c>
      <c r="D25" s="64">
        <v>-3024921413458</v>
      </c>
      <c r="E25" s="64">
        <f>B10-D10</f>
        <v>-3840946606049</v>
      </c>
      <c r="F25" s="65">
        <v>-666318894659</v>
      </c>
      <c r="G25" s="64">
        <f t="shared" si="0"/>
        <v>-3443962045918</v>
      </c>
    </row>
    <row r="26" spans="1:7" x14ac:dyDescent="0.25">
      <c r="A26" s="63">
        <v>2018</v>
      </c>
      <c r="B26" s="65">
        <v>-2646534104116</v>
      </c>
      <c r="C26" s="65">
        <v>-3285837448621</v>
      </c>
      <c r="D26" s="64">
        <v>-3552834007240</v>
      </c>
      <c r="E26" s="64">
        <f>B11-D11</f>
        <v>-4125783732252</v>
      </c>
      <c r="F26" s="65">
        <v>-606387919357</v>
      </c>
      <c r="G26" s="64">
        <f t="shared" si="0"/>
        <v>-3892225367978</v>
      </c>
    </row>
    <row r="27" spans="1:7" x14ac:dyDescent="0.25">
      <c r="A27" s="63">
        <v>2019</v>
      </c>
      <c r="B27" s="65">
        <v>-2302288815306</v>
      </c>
      <c r="C27" s="65">
        <v>-2339217426186</v>
      </c>
      <c r="D27" s="64">
        <v>-2187771846923</v>
      </c>
      <c r="E27" s="64">
        <f>B12-D12</f>
        <v>-4345339420997</v>
      </c>
      <c r="F27" s="65">
        <v>-375029222477</v>
      </c>
      <c r="G27" s="64">
        <f t="shared" si="0"/>
        <v>-2714246648663</v>
      </c>
    </row>
  </sheetData>
  <mergeCells count="2">
    <mergeCell ref="A1:G1"/>
    <mergeCell ref="A16:G16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Sheet1 (2)</vt:lpstr>
      <vt:lpstr>Sheet2</vt:lpstr>
      <vt:lpstr>Sheet3</vt:lpstr>
      <vt:lpstr>Sheet3 (2)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2021-02-07T23:31:06Z</cp:lastPrinted>
  <dcterms:created xsi:type="dcterms:W3CDTF">2020-12-04T15:54:28Z</dcterms:created>
  <dcterms:modified xsi:type="dcterms:W3CDTF">2021-03-16T16:41:29Z</dcterms:modified>
</cp:coreProperties>
</file>